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ww\Desktop\план закупок 18\"/>
    </mc:Choice>
  </mc:AlternateContent>
  <bookViews>
    <workbookView xWindow="0" yWindow="0" windowWidth="21570" windowHeight="8145"/>
  </bookViews>
  <sheets>
    <sheet name="План закупок КФ &quot;СК-Астана&quot;кор" sheetId="5" r:id="rId1"/>
  </sheets>
  <externalReferences>
    <externalReference r:id="rId2"/>
  </externalReferences>
  <definedNames>
    <definedName name="_xlnm.Print_Area" localSheetId="0">'План закупок КФ "СК-Астана"кор'!$A$1:$X$90</definedName>
  </definedNames>
  <calcPr calcId="152511"/>
</workbook>
</file>

<file path=xl/calcChain.xml><?xml version="1.0" encoding="utf-8"?>
<calcChain xmlns="http://schemas.openxmlformats.org/spreadsheetml/2006/main">
  <c r="U65" i="5" l="1"/>
  <c r="U64" i="5"/>
  <c r="T78" i="5" l="1"/>
  <c r="T77" i="5"/>
  <c r="T76" i="5"/>
  <c r="U52" i="5" l="1"/>
  <c r="T52" i="5" s="1"/>
  <c r="U49" i="5"/>
  <c r="T49" i="5" s="1"/>
  <c r="I49" i="5"/>
  <c r="B49" i="5"/>
  <c r="U27" i="5"/>
  <c r="T27" i="5" s="1"/>
  <c r="I27" i="5"/>
  <c r="U51" i="5" l="1"/>
  <c r="T51" i="5" s="1"/>
  <c r="U50" i="5"/>
  <c r="T50" i="5" s="1"/>
  <c r="U56" i="5" l="1"/>
  <c r="T56" i="5" s="1"/>
  <c r="U55" i="5"/>
  <c r="T55" i="5" s="1"/>
  <c r="U57" i="5"/>
  <c r="T57" i="5" s="1"/>
  <c r="U54" i="5"/>
  <c r="T54" i="5" s="1"/>
  <c r="U53" i="5"/>
  <c r="T53" i="5" s="1"/>
  <c r="U70" i="5" l="1"/>
  <c r="T84" i="5" l="1"/>
  <c r="T60" i="5"/>
  <c r="U48" i="5" l="1"/>
  <c r="U46" i="5"/>
  <c r="T46" i="5" s="1"/>
  <c r="U45" i="5"/>
  <c r="U42" i="5"/>
  <c r="T42" i="5" s="1"/>
  <c r="U26" i="5"/>
  <c r="U16" i="5"/>
  <c r="T16" i="5" s="1"/>
  <c r="U10" i="5"/>
  <c r="T10" i="5" s="1"/>
  <c r="U71" i="5" l="1"/>
  <c r="U87" i="5" s="1"/>
  <c r="U9" i="5" l="1"/>
  <c r="T45" i="5" l="1"/>
  <c r="U44" i="5"/>
  <c r="T44" i="5" s="1"/>
  <c r="T26" i="5" l="1"/>
  <c r="I26" i="5"/>
  <c r="I13" i="5" l="1"/>
  <c r="I14" i="5"/>
  <c r="I15" i="5"/>
  <c r="I17" i="5"/>
  <c r="I18" i="5"/>
  <c r="I19" i="5"/>
  <c r="I20" i="5"/>
  <c r="I21" i="5"/>
  <c r="I22" i="5"/>
  <c r="I23" i="5"/>
  <c r="I24" i="5"/>
  <c r="I25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3" i="5"/>
  <c r="I44" i="5"/>
  <c r="I47" i="5"/>
  <c r="I48" i="5"/>
  <c r="I12" i="5"/>
  <c r="I11" i="5"/>
  <c r="D83" i="5"/>
  <c r="H82" i="5"/>
  <c r="H83" i="5" s="1"/>
  <c r="H84" i="5" s="1"/>
  <c r="H85" i="5" s="1"/>
  <c r="H86" i="5" s="1"/>
  <c r="J82" i="5"/>
  <c r="J83" i="5" s="1"/>
  <c r="J84" i="5" s="1"/>
  <c r="J85" i="5" s="1"/>
  <c r="J86" i="5" s="1"/>
  <c r="K82" i="5"/>
  <c r="K83" i="5" s="1"/>
  <c r="K84" i="5" s="1"/>
  <c r="K85" i="5" s="1"/>
  <c r="K86" i="5" s="1"/>
  <c r="L82" i="5"/>
  <c r="L83" i="5" s="1"/>
  <c r="L84" i="5" s="1"/>
  <c r="L85" i="5" s="1"/>
  <c r="L86" i="5" s="1"/>
  <c r="M82" i="5"/>
  <c r="M83" i="5" s="1"/>
  <c r="M84" i="5" s="1"/>
  <c r="M85" i="5" s="1"/>
  <c r="M86" i="5" s="1"/>
  <c r="N82" i="5"/>
  <c r="N83" i="5" s="1"/>
  <c r="N84" i="5" s="1"/>
  <c r="N85" i="5" s="1"/>
  <c r="N86" i="5" s="1"/>
  <c r="O82" i="5"/>
  <c r="O84" i="5" s="1"/>
  <c r="O85" i="5" s="1"/>
  <c r="Q82" i="5"/>
  <c r="Q83" i="5" s="1"/>
  <c r="Q84" i="5" s="1"/>
  <c r="Q85" i="5" s="1"/>
  <c r="Q86" i="5" s="1"/>
  <c r="R82" i="5"/>
  <c r="R83" i="5" s="1"/>
  <c r="R84" i="5" s="1"/>
  <c r="R85" i="5" s="1"/>
  <c r="R86" i="5" s="1"/>
  <c r="S82" i="5"/>
  <c r="S83" i="5" s="1"/>
  <c r="S84" i="5" s="1"/>
  <c r="S85" i="5" s="1"/>
  <c r="S86" i="5" s="1"/>
  <c r="T80" i="5"/>
  <c r="T82" i="5" l="1"/>
  <c r="T81" i="5"/>
  <c r="T69" i="5" l="1"/>
  <c r="U14" i="5" l="1"/>
  <c r="T48" i="5" l="1"/>
  <c r="U47" i="5"/>
  <c r="T47" i="5" l="1"/>
  <c r="U43" i="5"/>
  <c r="U41" i="5"/>
  <c r="U40" i="5"/>
  <c r="U39" i="5"/>
  <c r="T43" i="5" l="1"/>
  <c r="T40" i="5"/>
  <c r="T41" i="5"/>
  <c r="T39" i="5"/>
  <c r="U38" i="5"/>
  <c r="U37" i="5"/>
  <c r="U36" i="5"/>
  <c r="U35" i="5"/>
  <c r="U34" i="5"/>
  <c r="U33" i="5"/>
  <c r="U32" i="5"/>
  <c r="U31" i="5"/>
  <c r="U30" i="5"/>
  <c r="G30" i="5"/>
  <c r="G31" i="5" s="1"/>
  <c r="G32" i="5" s="1"/>
  <c r="G48" i="5" s="1"/>
  <c r="H30" i="5"/>
  <c r="H31" i="5" s="1"/>
  <c r="H32" i="5" s="1"/>
  <c r="H48" i="5" s="1"/>
  <c r="J30" i="5"/>
  <c r="J31" i="5" s="1"/>
  <c r="J32" i="5" s="1"/>
  <c r="K30" i="5"/>
  <c r="K31" i="5" s="1"/>
  <c r="K32" i="5" s="1"/>
  <c r="K48" i="5" s="1"/>
  <c r="L30" i="5"/>
  <c r="L31" i="5" s="1"/>
  <c r="L32" i="5" s="1"/>
  <c r="L48" i="5" s="1"/>
  <c r="M30" i="5"/>
  <c r="M31" i="5" s="1"/>
  <c r="M32" i="5" s="1"/>
  <c r="M48" i="5" s="1"/>
  <c r="O30" i="5"/>
  <c r="O31" i="5" s="1"/>
  <c r="O32" i="5" s="1"/>
  <c r="O48" i="5" s="1"/>
  <c r="Q32" i="5"/>
  <c r="Q33" i="5" s="1"/>
  <c r="Q34" i="5" s="1"/>
  <c r="B48" i="5"/>
  <c r="B32" i="5"/>
  <c r="B34" i="5" s="1"/>
  <c r="B31" i="5"/>
  <c r="B30" i="5"/>
  <c r="U29" i="5"/>
  <c r="U28" i="5"/>
  <c r="U25" i="5"/>
  <c r="U24" i="5"/>
  <c r="U23" i="5"/>
  <c r="U22" i="5"/>
  <c r="U21" i="5"/>
  <c r="U20" i="5"/>
  <c r="U19" i="5"/>
  <c r="U18" i="5"/>
  <c r="U17" i="5"/>
  <c r="U15" i="5"/>
  <c r="U13" i="5"/>
  <c r="U12" i="5"/>
  <c r="U11" i="5"/>
  <c r="U58" i="5" l="1"/>
  <c r="U89" i="5" s="1"/>
  <c r="T30" i="5"/>
  <c r="T32" i="5"/>
  <c r="T34" i="5"/>
  <c r="T38" i="5"/>
  <c r="T31" i="5"/>
  <c r="T33" i="5"/>
  <c r="T37" i="5"/>
  <c r="T35" i="5"/>
  <c r="T36" i="5"/>
  <c r="B35" i="5"/>
  <c r="B36" i="5" s="1"/>
  <c r="B37" i="5" s="1"/>
  <c r="B38" i="5" s="1"/>
  <c r="B39" i="5" s="1"/>
  <c r="B40" i="5" s="1"/>
  <c r="B41" i="5" s="1"/>
  <c r="B43" i="5" s="1"/>
  <c r="B44" i="5" s="1"/>
  <c r="T9" i="5"/>
  <c r="B33" i="5"/>
  <c r="M33" i="5"/>
  <c r="J33" i="5"/>
  <c r="J48" i="5"/>
  <c r="L33" i="5"/>
  <c r="H33" i="5"/>
  <c r="O33" i="5"/>
  <c r="K33" i="5"/>
  <c r="G33" i="5"/>
  <c r="T61" i="5"/>
  <c r="T62" i="5"/>
  <c r="T63" i="5"/>
  <c r="G34" i="5" l="1"/>
  <c r="G35" i="5" s="1"/>
  <c r="G36" i="5" s="1"/>
  <c r="G37" i="5" s="1"/>
  <c r="G38" i="5" s="1"/>
  <c r="G39" i="5" s="1"/>
  <c r="G40" i="5" s="1"/>
  <c r="G41" i="5" s="1"/>
  <c r="G43" i="5" s="1"/>
  <c r="G44" i="5" s="1"/>
  <c r="G47" i="5" s="1"/>
  <c r="G49" i="5"/>
  <c r="K34" i="5"/>
  <c r="K35" i="5" s="1"/>
  <c r="K36" i="5" s="1"/>
  <c r="K37" i="5" s="1"/>
  <c r="K38" i="5" s="1"/>
  <c r="K39" i="5" s="1"/>
  <c r="K40" i="5" s="1"/>
  <c r="K41" i="5" s="1"/>
  <c r="K43" i="5" s="1"/>
  <c r="K44" i="5" s="1"/>
  <c r="K47" i="5" s="1"/>
  <c r="K49" i="5"/>
  <c r="O34" i="5"/>
  <c r="O49" i="5"/>
  <c r="J34" i="5"/>
  <c r="J35" i="5" s="1"/>
  <c r="J36" i="5" s="1"/>
  <c r="J37" i="5" s="1"/>
  <c r="J38" i="5" s="1"/>
  <c r="J39" i="5" s="1"/>
  <c r="J40" i="5" s="1"/>
  <c r="J41" i="5" s="1"/>
  <c r="J43" i="5" s="1"/>
  <c r="J44" i="5" s="1"/>
  <c r="J47" i="5" s="1"/>
  <c r="J49" i="5"/>
  <c r="H34" i="5"/>
  <c r="H35" i="5" s="1"/>
  <c r="H36" i="5" s="1"/>
  <c r="H37" i="5" s="1"/>
  <c r="H38" i="5" s="1"/>
  <c r="H39" i="5" s="1"/>
  <c r="H40" i="5" s="1"/>
  <c r="H41" i="5" s="1"/>
  <c r="H43" i="5" s="1"/>
  <c r="H44" i="5" s="1"/>
  <c r="H47" i="5" s="1"/>
  <c r="H49" i="5"/>
  <c r="M34" i="5"/>
  <c r="M35" i="5" s="1"/>
  <c r="M36" i="5" s="1"/>
  <c r="M37" i="5" s="1"/>
  <c r="M38" i="5" s="1"/>
  <c r="M39" i="5" s="1"/>
  <c r="M40" i="5" s="1"/>
  <c r="M41" i="5" s="1"/>
  <c r="M43" i="5" s="1"/>
  <c r="M44" i="5" s="1"/>
  <c r="M47" i="5" s="1"/>
  <c r="M49" i="5"/>
  <c r="L34" i="5"/>
  <c r="L35" i="5" s="1"/>
  <c r="L36" i="5" s="1"/>
  <c r="L37" i="5" s="1"/>
  <c r="L38" i="5" s="1"/>
  <c r="L39" i="5" s="1"/>
  <c r="L40" i="5" s="1"/>
  <c r="L41" i="5" s="1"/>
  <c r="L43" i="5" s="1"/>
  <c r="L44" i="5" s="1"/>
  <c r="L47" i="5" s="1"/>
  <c r="L49" i="5"/>
  <c r="B47" i="5"/>
  <c r="B45" i="5"/>
  <c r="B46" i="5" s="1"/>
  <c r="O35" i="5" l="1"/>
  <c r="O50" i="5"/>
  <c r="T86" i="5"/>
  <c r="T85" i="5"/>
  <c r="T83" i="5"/>
  <c r="O36" i="5" l="1"/>
  <c r="O51" i="5"/>
  <c r="T79" i="5"/>
  <c r="T75" i="5"/>
  <c r="T74" i="5"/>
  <c r="T73" i="5"/>
  <c r="T68" i="5"/>
  <c r="T29" i="5"/>
  <c r="T28" i="5"/>
  <c r="T25" i="5"/>
  <c r="T24" i="5"/>
  <c r="T23" i="5"/>
  <c r="T22" i="5"/>
  <c r="T21" i="5"/>
  <c r="T20" i="5"/>
  <c r="T19" i="5"/>
  <c r="T18" i="5"/>
  <c r="T17" i="5"/>
  <c r="T15" i="5"/>
  <c r="T14" i="5"/>
  <c r="T13" i="5"/>
  <c r="T12" i="5"/>
  <c r="T11" i="5"/>
  <c r="O37" i="5" l="1"/>
  <c r="O38" i="5" s="1"/>
  <c r="O39" i="5" s="1"/>
  <c r="O40" i="5" s="1"/>
  <c r="O41" i="5" s="1"/>
  <c r="O43" i="5" s="1"/>
  <c r="O44" i="5" s="1"/>
  <c r="O47" i="5" s="1"/>
  <c r="O52" i="5"/>
  <c r="T87" i="5"/>
  <c r="T58" i="5"/>
  <c r="T89" i="5" l="1"/>
</calcChain>
</file>

<file path=xl/sharedStrings.xml><?xml version="1.0" encoding="utf-8"?>
<sst xmlns="http://schemas.openxmlformats.org/spreadsheetml/2006/main" count="891" uniqueCount="331">
  <si>
    <t>№ п/п</t>
  </si>
  <si>
    <t>Наименование организации</t>
  </si>
  <si>
    <t>Код ТРУ</t>
  </si>
  <si>
    <t>Наименование закупаемых товаров, работ и услуг</t>
  </si>
  <si>
    <t>Краткая характеристика (описание) товаров, работ и услуг с указанием СТ РК, ГОСТ и т.д.</t>
  </si>
  <si>
    <t>Дополнительная характеристика</t>
  </si>
  <si>
    <t>Способ закупок</t>
  </si>
  <si>
    <t>Прогноз казахстанского содержания</t>
  </si>
  <si>
    <t>Код КАТО места осуществления закупки</t>
  </si>
  <si>
    <t>Место (адрес)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</si>
  <si>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</si>
  <si>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</si>
  <si>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</si>
  <si>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</si>
  <si>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</si>
  <si>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</si>
  <si>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измерения</t>
  </si>
  <si>
    <t>Кол-во, объем</t>
  </si>
  <si>
    <t>Маркетинговая цена за единицу, тенге без НДС</t>
  </si>
  <si>
    <t>Сумма планируемая для закупок ТРУ без НДС, тенге</t>
  </si>
  <si>
    <t>Сумма планируемая для закупок ТРУ с НДС, тенге</t>
  </si>
  <si>
    <t xml:space="preserve">Приоритет закупки </t>
  </si>
  <si>
    <t>Год закупки</t>
  </si>
  <si>
    <t>Примечание</t>
  </si>
  <si>
    <t>1. Товары</t>
  </si>
  <si>
    <t>в течение года</t>
  </si>
  <si>
    <t>г. Астана</t>
  </si>
  <si>
    <t>DDP</t>
  </si>
  <si>
    <t>ОИ</t>
  </si>
  <si>
    <t>по факту</t>
  </si>
  <si>
    <t>итого по товарам</t>
  </si>
  <si>
    <t>х</t>
  </si>
  <si>
    <t>1у</t>
  </si>
  <si>
    <t>услуга</t>
  </si>
  <si>
    <t>2у</t>
  </si>
  <si>
    <t>3у</t>
  </si>
  <si>
    <t>ежемесячно</t>
  </si>
  <si>
    <t>4у</t>
  </si>
  <si>
    <t>5у</t>
  </si>
  <si>
    <t>Аренда офисного помещения</t>
  </si>
  <si>
    <t>кв.м</t>
  </si>
  <si>
    <t>6у</t>
  </si>
  <si>
    <t>Аренда автотранспорта</t>
  </si>
  <si>
    <t>7у</t>
  </si>
  <si>
    <t>Нотариальные и прочие юридические услуги</t>
  </si>
  <si>
    <t>Нотариальное оформление документов</t>
  </si>
  <si>
    <t>8у</t>
  </si>
  <si>
    <t>Обязательное страхование ответственности</t>
  </si>
  <si>
    <t>9у</t>
  </si>
  <si>
    <t>Услуги по подписке на периодические издания</t>
  </si>
  <si>
    <t>Подписка на периодику СМИ для мониторинга спортивных мероприятий и информаций</t>
  </si>
  <si>
    <t>Техническое сопровождение 1С-Предприятия</t>
  </si>
  <si>
    <t>Технический сервис оргтехники и компьютеров</t>
  </si>
  <si>
    <t>Техническое обслуживание оргтехники и компьютеров</t>
  </si>
  <si>
    <t>Услуги переплета документов</t>
  </si>
  <si>
    <t>итого по услугам</t>
  </si>
  <si>
    <t>Всего:</t>
  </si>
  <si>
    <t>ОТ</t>
  </si>
  <si>
    <t>шт.</t>
  </si>
  <si>
    <t>1т</t>
  </si>
  <si>
    <t>12у</t>
  </si>
  <si>
    <t>14у</t>
  </si>
  <si>
    <t>оплата по факту, ежемесячно,в течение 10 (десяти) рабочих дней с даты подписания акта оказанных услуг</t>
  </si>
  <si>
    <t xml:space="preserve">Услуги по пересылке почтовых отправлений </t>
  </si>
  <si>
    <t>Пересылка почты с вызовом курьера</t>
  </si>
  <si>
    <t>Услуги по абонентскому обслуживанию информационной системы</t>
  </si>
  <si>
    <t>13у</t>
  </si>
  <si>
    <t>Услуги по предоставлению транспорта с водителем: служебный - 1 легковой автомобиль</t>
  </si>
  <si>
    <t>16у</t>
  </si>
  <si>
    <t xml:space="preserve">   </t>
  </si>
  <si>
    <t>г. Астана, ул. Кунаева, 8, блок Б</t>
  </si>
  <si>
    <t>17у</t>
  </si>
  <si>
    <t>Услуги телекоммуникационные</t>
  </si>
  <si>
    <t>Услуги по аутсорсингу</t>
  </si>
  <si>
    <t>Услуги по технической поддержке информационных технологий</t>
  </si>
  <si>
    <t>10у</t>
  </si>
  <si>
    <t>11у</t>
  </si>
  <si>
    <t>в течении года</t>
  </si>
  <si>
    <t xml:space="preserve">Услуги по предоставлению транспорта с водителем: дежурный автомобиль - 1   легковой автомобиль </t>
  </si>
  <si>
    <t xml:space="preserve">Настройка и сопровождение 1С-Предприятие </t>
  </si>
  <si>
    <t>Услуги по поддержке официального Web-сайта "Samruk-Kazyna Trust"</t>
  </si>
  <si>
    <t>Бланочная продукция, визитки, открытки, штампы, печати, папки для прессы, флажки, кувертки, пресс стены, ролл-апы, пакеты (сувенирная продукция)</t>
  </si>
  <si>
    <t>18у</t>
  </si>
  <si>
    <t>19у</t>
  </si>
  <si>
    <t>20у</t>
  </si>
  <si>
    <t>21у</t>
  </si>
  <si>
    <t>22у</t>
  </si>
  <si>
    <t>23у</t>
  </si>
  <si>
    <t>24у</t>
  </si>
  <si>
    <t>25у</t>
  </si>
  <si>
    <t>2т</t>
  </si>
  <si>
    <t>3т</t>
  </si>
  <si>
    <t>4т</t>
  </si>
  <si>
    <t>5т</t>
  </si>
  <si>
    <t>6т</t>
  </si>
  <si>
    <t>7т</t>
  </si>
  <si>
    <t>8т</t>
  </si>
  <si>
    <t>9т</t>
  </si>
  <si>
    <t>10т</t>
  </si>
  <si>
    <t>11т</t>
  </si>
  <si>
    <t>12т</t>
  </si>
  <si>
    <t>13т</t>
  </si>
  <si>
    <t>14т</t>
  </si>
  <si>
    <t>15т</t>
  </si>
  <si>
    <t>16т</t>
  </si>
  <si>
    <t>17т</t>
  </si>
  <si>
    <t>Бумага</t>
  </si>
  <si>
    <t>формат А4 500л. 80г/м2</t>
  </si>
  <si>
    <t>17.23.14.500.000.00.5111.000000000066</t>
  </si>
  <si>
    <t>Калькулятор</t>
  </si>
  <si>
    <t>Журнал входящих документов</t>
  </si>
  <si>
    <t>Журнал исходящих документов</t>
  </si>
  <si>
    <t>Зажим для бумаг цвет. 15мм (12)</t>
  </si>
  <si>
    <t>Ластик</t>
  </si>
  <si>
    <t>Карандаш простой с ластиком</t>
  </si>
  <si>
    <t xml:space="preserve">набор маркеров 4 цвета </t>
  </si>
  <si>
    <t>Файл А4</t>
  </si>
  <si>
    <t xml:space="preserve">Скоросшиватель </t>
  </si>
  <si>
    <t xml:space="preserve">Папка с файлами  </t>
  </si>
  <si>
    <t xml:space="preserve">Линейка </t>
  </si>
  <si>
    <t>28.23.12.100.000.00.0796.000000000023</t>
  </si>
  <si>
    <t>Калькулятор настольный, компактный, 12 разрядный</t>
  </si>
  <si>
    <t>17.23.13.130.000.00.0796.000000000000</t>
  </si>
  <si>
    <t>Журнал входящих документов, регистрации</t>
  </si>
  <si>
    <t>Журнал исходящих документов, регистрации</t>
  </si>
  <si>
    <t>25.99.23.300.000.00.0796.000000000001</t>
  </si>
  <si>
    <t>22.19.73.210.000.00.0796.000000000000</t>
  </si>
  <si>
    <t>Ластик, мягкий</t>
  </si>
  <si>
    <t>32.99.15.100.000.00.0796.000000000003</t>
  </si>
  <si>
    <t>22.29.25.500.000.00.0704.000000000004</t>
  </si>
  <si>
    <t>набор маркеров 4 цвета, пластиковый, скошенный, наконечник 1-5 мм, перманентный (нестираемый)</t>
  </si>
  <si>
    <t>22.29.25.500.004.01.0796.000000000002</t>
  </si>
  <si>
    <t>22.29.25.500.004.01.0796.000000000005</t>
  </si>
  <si>
    <t>Ручка синяя, пластиковая, шариковая</t>
  </si>
  <si>
    <t>Файл А4, из полипропиленовой пленки</t>
  </si>
  <si>
    <t>22.29.25.500.005.00.0796.000000000015</t>
  </si>
  <si>
    <t>Линейка 25см (широкая), пластмассовая, прозрачная, цветная широкая, 25 см</t>
  </si>
  <si>
    <t>22.29.25.700.006.00.0796.000000000000</t>
  </si>
  <si>
    <t>22.29.25.700.000.00.0796.000000000010</t>
  </si>
  <si>
    <t>Папка с файлами 20 шт, 20 вкладышей, пластиковая, формат A4, 50 мм</t>
  </si>
  <si>
    <t>17.23.13.500.003.00.0796.000000000001</t>
  </si>
  <si>
    <t>Скоросшиватель картон, картонный, размер 320x230x40 мм, формат А4</t>
  </si>
  <si>
    <t>18.12.19.900.002.00.0777.000000000000</t>
  </si>
  <si>
    <t>53.10.11.100.000.00.0777.000000000000</t>
  </si>
  <si>
    <t>49.32.12.000.000.00.0777.000000000000</t>
  </si>
  <si>
    <t>68.20.12.960.000.00.0777.000000000000</t>
  </si>
  <si>
    <t>69.10.16.000.000.00.0777.000000000000</t>
  </si>
  <si>
    <t>65.12.73.335.001.00.0777.000000000000</t>
  </si>
  <si>
    <t>95.11.10.000.003.00.0777.000000000000</t>
  </si>
  <si>
    <t>61.90.10.900.001.00.0777.000000000000</t>
  </si>
  <si>
    <t>53.20.11.110.000.00.0777.000000000000</t>
  </si>
  <si>
    <t>78.10.11.000.003.00.0777.000000000000</t>
  </si>
  <si>
    <t>62.02.30.000.003.00.0777.000000000000</t>
  </si>
  <si>
    <t>62.09.20.000.000.00.0777.000000000000</t>
  </si>
  <si>
    <t>74.30.11.000.000.00.0777.000000000000</t>
  </si>
  <si>
    <t>74.90.20.000.007.00.0777.000000000000</t>
  </si>
  <si>
    <t>70.21.10.000.001.00.0777.000000000000</t>
  </si>
  <si>
    <t>19т</t>
  </si>
  <si>
    <t xml:space="preserve">82.30.11.000.000.00.0777.000000000000 </t>
  </si>
  <si>
    <t>58.19.15.300.000.00.0777.000000000000</t>
  </si>
  <si>
    <t>Услуги по размещению рекламных/информационных материалов в печатных материалах (кроме книг и периодических изданий)</t>
  </si>
  <si>
    <t>КФ «Samruk-Kazyna Trust»</t>
  </si>
  <si>
    <t>Услуги переплета документов КФ "Samruk-Kazyna Trust"</t>
  </si>
  <si>
    <t>20т</t>
  </si>
  <si>
    <t>85.59.13.335.001.00.0777.000000000000</t>
  </si>
  <si>
    <t>Услуги по обучению (кроме в области начального, среднего, высшего образования)</t>
  </si>
  <si>
    <t>21т</t>
  </si>
  <si>
    <t>Индексы</t>
  </si>
  <si>
    <t>набор</t>
  </si>
  <si>
    <t>32.99.59.900.071.00.0704.000000000000</t>
  </si>
  <si>
    <t>17.12.14.700.000.00.5111.000000000000</t>
  </si>
  <si>
    <t>пачка</t>
  </si>
  <si>
    <t>22т</t>
  </si>
  <si>
    <t>17.23.12.700.012.00.5111.000000000005</t>
  </si>
  <si>
    <t>Клей</t>
  </si>
  <si>
    <t>20.52.10.900.005.00.0796.000000000025</t>
  </si>
  <si>
    <t>32.99.59.900.084.00.0796.000000000000</t>
  </si>
  <si>
    <t>Скотч</t>
  </si>
  <si>
    <t>Для заметок, формат блока 76*76 мм</t>
  </si>
  <si>
    <t>Канцелярский, карандаш</t>
  </si>
  <si>
    <t>Широкий</t>
  </si>
  <si>
    <t>25.71.11.390.000.00.0796.000000000013</t>
  </si>
  <si>
    <t>Нож</t>
  </si>
  <si>
    <t>Макетный</t>
  </si>
  <si>
    <t>22.29.25.900.006.00.0796.000000000008</t>
  </si>
  <si>
    <t>С пластиковой ручкой, 18 мм.</t>
  </si>
  <si>
    <t>25.99.23.500.000.01.0778.000000000005</t>
  </si>
  <si>
    <t>Скрепка</t>
  </si>
  <si>
    <t>Металлическая, размер 33 мм</t>
  </si>
  <si>
    <t>уп.</t>
  </si>
  <si>
    <t>17.21.15.350.001.00.0796.000000000004</t>
  </si>
  <si>
    <t>Конверты</t>
  </si>
  <si>
    <t>17.21.15.350.001.00.0796.000000000003</t>
  </si>
  <si>
    <t>(162 х 229 мм)</t>
  </si>
  <si>
    <t>(230х330)</t>
  </si>
  <si>
    <t>28.23.23.900.003.00.0796.000000000000</t>
  </si>
  <si>
    <t>Антистеплер</t>
  </si>
  <si>
    <t>Для скоб</t>
  </si>
  <si>
    <t>28.23.23.900.005.00.0796.000000000000</t>
  </si>
  <si>
    <t>Степлер</t>
  </si>
  <si>
    <t>канцелярский, механический</t>
  </si>
  <si>
    <t>Ручка шариковая, синий, пластиковая</t>
  </si>
  <si>
    <t>Ручка шариковая, синий</t>
  </si>
  <si>
    <t>Самоклеющиеся, в наборе</t>
  </si>
  <si>
    <t>Для флипчарта, формат А-1, плотность 80 г/м2</t>
  </si>
  <si>
    <t>Ножницы</t>
  </si>
  <si>
    <t>28.23.23.900.004.00.0796.000000000000</t>
  </si>
  <si>
    <t>Дырокол</t>
  </si>
  <si>
    <t>Канцелярский</t>
  </si>
  <si>
    <t>32.99.59.900.082.00.0796.000000000000</t>
  </si>
  <si>
    <t>Штрих-корректор</t>
  </si>
  <si>
    <t>С кисточкой</t>
  </si>
  <si>
    <t>25.71.13.350.000.00.0796.000000000000</t>
  </si>
  <si>
    <t>Точилка</t>
  </si>
  <si>
    <t>Пластиковая</t>
  </si>
  <si>
    <t>23т</t>
  </si>
  <si>
    <t>24т</t>
  </si>
  <si>
    <t>25т</t>
  </si>
  <si>
    <t>28т</t>
  </si>
  <si>
    <t>26т</t>
  </si>
  <si>
    <t>27т</t>
  </si>
  <si>
    <t>29т</t>
  </si>
  <si>
    <t>30т</t>
  </si>
  <si>
    <t>31т</t>
  </si>
  <si>
    <t>32т</t>
  </si>
  <si>
    <t>33т</t>
  </si>
  <si>
    <t>34т</t>
  </si>
  <si>
    <t>35т</t>
  </si>
  <si>
    <t>36т</t>
  </si>
  <si>
    <t>37т</t>
  </si>
  <si>
    <t>38т</t>
  </si>
  <si>
    <t>74.20.23.000.000.00.0777.000000000000</t>
  </si>
  <si>
    <t>ЦП</t>
  </si>
  <si>
    <t xml:space="preserve">Услуги по абонентскому обслуживанию информационной системы  </t>
  </si>
  <si>
    <t xml:space="preserve">Услуги по технической поддержке Сайта </t>
  </si>
  <si>
    <t>27.20.11.900.003.00.0778.000000000003</t>
  </si>
  <si>
    <t>Батарейка</t>
  </si>
  <si>
    <t>Тип ААА</t>
  </si>
  <si>
    <t>Услуги по технической поддержке серверного оборудования</t>
  </si>
  <si>
    <t>17.23.14.500.000.00.0166.000000000001</t>
  </si>
  <si>
    <t>для офисного оборудования, формат А3, плотность 80 г/м2</t>
  </si>
  <si>
    <t>Карандаш автоматический</t>
  </si>
  <si>
    <t>22.29.25.500.003.00.0796.000000000000</t>
  </si>
  <si>
    <t>автоматический, профессиональный, толщина стержня 0,5 мм</t>
  </si>
  <si>
    <t>Ручка шариковая, красная</t>
  </si>
  <si>
    <t>22.29.25.900.002.00.0778.000000000002</t>
  </si>
  <si>
    <t>Лоток вертикальный - 6 секционный</t>
  </si>
  <si>
    <t>Лоток вертикальный - 6 секционный, серый, прозрачный, для бумаг, из пластмассы, вертикальный</t>
  </si>
  <si>
    <t>32.99.59.900.083.00.0796.000000000000</t>
  </si>
  <si>
    <t>Корректирующая ручка</t>
  </si>
  <si>
    <t>7 мл. в блистере</t>
  </si>
  <si>
    <t>Регистратор А4, 80мм.</t>
  </si>
  <si>
    <t>22.29.25.700.000.00.0796.000000000000</t>
  </si>
  <si>
    <t xml:space="preserve">Папка  </t>
  </si>
  <si>
    <t>Гвозди цветные</t>
  </si>
  <si>
    <t>100 шт. 10мм. Ассорти в пластиковой упаковке</t>
  </si>
  <si>
    <t>25.93.14.100.000.00.0778.000000000000</t>
  </si>
  <si>
    <t>32.99.15.300.000.00.0704.000000000000</t>
  </si>
  <si>
    <t>Грифель</t>
  </si>
  <si>
    <t xml:space="preserve">0,5 НВ </t>
  </si>
  <si>
    <t>26.70.23.900.000.00.0796.000000000000</t>
  </si>
  <si>
    <t>Указка</t>
  </si>
  <si>
    <t>Лазерная</t>
  </si>
  <si>
    <t>27.12.31.900.022.00.0796.000000000000</t>
  </si>
  <si>
    <t>Сумка</t>
  </si>
  <si>
    <t>Сумка-папка, формат А3</t>
  </si>
  <si>
    <t>2. Услуга</t>
  </si>
  <si>
    <t>Услуги полиграфические по изготовлению/печатанию полиграфической продукции (кроме книг, фото, периодических изданий)</t>
  </si>
  <si>
    <t>26.20.18.900.001.01.0796.000000000004</t>
  </si>
  <si>
    <t>Устройство</t>
  </si>
  <si>
    <t>Многофункциональное, печать лазерная</t>
  </si>
  <si>
    <t>26.20.13.000.008.00.0796.000000000000</t>
  </si>
  <si>
    <t xml:space="preserve">Компьютер </t>
  </si>
  <si>
    <t>Персональный</t>
  </si>
  <si>
    <t>Монитор</t>
  </si>
  <si>
    <t>26.20.11.100.002.00.0796.000000000004</t>
  </si>
  <si>
    <t>Ноутбук</t>
  </si>
  <si>
    <t>мультимедийный, диагональ не менее 15 дюйма, производительность высокая</t>
  </si>
  <si>
    <t>26.20.17.100.000.00.0796.000000000009</t>
  </si>
  <si>
    <t>жидкокристаллический, диагональ 21 дюйм, разрешение 1440*900</t>
  </si>
  <si>
    <t>Оперативная память</t>
  </si>
  <si>
    <t>6.11.30.200.000.00.0796.000000000005</t>
  </si>
  <si>
    <t>техническое исполнение DIMM, вид памяти DDR3, PC8500, емкость 8 Гб</t>
  </si>
  <si>
    <t xml:space="preserve">Крсело </t>
  </si>
  <si>
    <t>Стул</t>
  </si>
  <si>
    <t>План закупок товаров, работ и услуг Корпоративного фонда «Samruk-Kazyna Trust» на 2018 год</t>
  </si>
  <si>
    <t>18т</t>
  </si>
  <si>
    <t>39т</t>
  </si>
  <si>
    <t>40т</t>
  </si>
  <si>
    <t>41т</t>
  </si>
  <si>
    <t>42т</t>
  </si>
  <si>
    <t>43т</t>
  </si>
  <si>
    <t>44т</t>
  </si>
  <si>
    <t>45т</t>
  </si>
  <si>
    <t>46т</t>
  </si>
  <si>
    <t>47т</t>
  </si>
  <si>
    <t>с даты заключения договора до 31 декабря 2018г., поставка по заявкам Заказчика</t>
  </si>
  <si>
    <t>Настольный набор</t>
  </si>
  <si>
    <t>9 предметный, пластиковый, письменный</t>
  </si>
  <si>
    <t>Журнал регистрации договоров</t>
  </si>
  <si>
    <t>48т</t>
  </si>
  <si>
    <t>49т</t>
  </si>
  <si>
    <t>172313.100.000004</t>
  </si>
  <si>
    <t>310011.500.000003</t>
  </si>
  <si>
    <t>офисный, каркас металлический, обивка из ткани, регулируемое</t>
  </si>
  <si>
    <t>310012.500.000006</t>
  </si>
  <si>
    <t>офисный, каркас деревянный, обивка из кожи, мягкий</t>
  </si>
  <si>
    <t>15у</t>
  </si>
  <si>
    <t>Услуги по расширению функционала и дизайну сайта "Samruk-Kazyna Trust"</t>
  </si>
  <si>
    <t>Hасширение функционалда сайта, обновление дизайна, добавление новых функций, дополнение опций, измененеие дизайна, регистрационные опции,  мобильная версия сайта, версия для слабовидящих и слабослышащих, мобильное представление статей и др.</t>
  </si>
  <si>
    <t>Аутсорс</t>
  </si>
  <si>
    <t xml:space="preserve">Аутсорс на контентное наполнение и ведение социальных медиа "Samruk-Kazyna Trust" и внешней,  внутренней корреспонденции                                                            Цель: эффективное ведение социальных медиа и сайта Фонда, своевременный ответ на входящую внутреннюю корреспонденцию.                                                                         Задача: оперативное информирование общественности о деятельности Фонда через социальные медиа. Своевременный ответ на официальные письма на двух языках (каз/рус).                                                                                       KPI: ведение и продвижение страниц на казахском и русском языках в социальных медиа facebook, instagram, телеграм, youtube, сайт. Таргетированная реклама в социальных медиа. Своевременный ответ подписчикам в социальных медиа, ответ на вх.внутренную корресп., взаимодействие с внешними коммуникациями и др.                                                </t>
  </si>
  <si>
    <t>Аутсорс по разработке дизайна материалов, инфографик, презентаций, видео-заставок текущих проектов и мероприятий.                                                                       Цель: эффективное формирование дизайна требуемых материалов текущих проектов и мероприятий.                                                                                                     KPI: Разработка и создание видео-заставок по текущим мероприятим ( не менее 10) , презентаций  (не менее 5), инфографик (не менее 12), дизайн мероприятий и проектов (не менее 12)</t>
  </si>
  <si>
    <t>Услуги переводчика и/или копирайтера</t>
  </si>
  <si>
    <t xml:space="preserve">Услуги переводчика.                                                                                                              Цель: перевод материалов                                                                                              Задача: перевод на казахский и английский языки рекламных и PR материалов, контента для сайта, презентационных и иных материалов.                                               KPI: услуги переводчика (английский/казахский). 1800 символов без пробелов - 2240 тенге.                                                                                                                         Услуги копирайтера.                                                                                                     Цель: копирайтинг материалов                                                                                         Задача: рерайт/копирайт авторских уникальных текстов для СМИ на заданные темы по согласованию с Фондом.                                                                          KPI: услуги копирайтера. 1800 символов без пробелов - 2240 тенге.                        </t>
  </si>
  <si>
    <t>Услуги по организации и проведению мероприятий</t>
  </si>
  <si>
    <t>Цель: укрепление и продвижение репутации Фонда.                                              Задача: проведение мерпориятий, имеющих расходы организационного характера в целях позиционирования Корпоративного Фонда в качестве единого оператора спонсорской и благотворительной деятельности Группы компаний АО "Самрук-Казына", обеспечения транспартентности деятельности Корпоративного Фонда перед широкой общественностью и СМИ, укрепления репутации в области Корпоративной Социальной Ответственности                                                                               KPI: - не менее 2 PR акций; - не менее 2 конкурсов; - не менее 6 пресс конференций; - не менее 1 пресс тура; не менее 1 блог тура; иные публичные мерпориятия.</t>
  </si>
  <si>
    <t>Услуги по Репутационному аудиту и мониторингу СМИ за 2018 год</t>
  </si>
  <si>
    <t>Цель: укрепление репутации фонда                                                            Задача: ежемесячный мониторинг СМИ, анализ тональности публикаций в СМИ, формировнаие дайджеста по релевантности  ежемесячно.                                                                                                     KPI: отчет по медиамониторингу за 12 месяцев                                                                  Услуги по репутационному аудиту                                                            Цель: укрепление репутации фонда                                                                 Задача: Проведение исследований по целевым аудиториям                                          KPI:Репутационный аудит по итогам 2017 года, опрос фокус-групп, рекомендации по PR активности на 2018 год</t>
  </si>
  <si>
    <t xml:space="preserve">Цель: Укрепление репутации Фонда перед общественностью, СМИ, акционером                                                                                                                         Задача: Производство специальных коммуникационных медиа проектов    KPI: - не менее 4 инфографик, - не менее 2 тематического издания, не менее 2 репортажей, не менее 1 видеоконтента, - не менее 1 альбома, - не менее 1 выставки, - не менее 1 веб страницы, - не менее 1 видеофильма.              </t>
  </si>
  <si>
    <t>аванс 30%, по факту 70%</t>
  </si>
  <si>
    <t>26у</t>
  </si>
  <si>
    <t>27у</t>
  </si>
  <si>
    <t>Услуги по разработке информационных материалов, отражающих деятельность «Samruk-Kazyna Trust» в 2018 году</t>
  </si>
  <si>
    <t>Цель: Эффективное формирование отчетности перед стейкхолдерами Задача: Аналитика, обработка данных, разработка предложений по визуализации, создание дизайна, верстка маетриалов                                       KPI: Разработка и создание годовых и квартальных отчетов (не менее 2 шт) , брошюр (не менее 5 шт), инфографик ( не менее 4 шт), раздаточной, презентационной, полиграфической продукции (не менее 10 шт) о деятельности и проектах «Samruk-Kazyna Trust».</t>
  </si>
  <si>
    <t>Цель: укрепление репутации Фонда                                                    Задача: информирование общественности о деятельности Фонда                                                        KPI: размещение материалов в печатных и интернет СМИ. Не менее 12 материалов в интернет СМИ, не менее 10 материалов в печатных СМИ</t>
  </si>
  <si>
    <t>Услуги по фото и видео сьемке мероприятий «Samruk-Kazyna Trust» и партнеров по благотворительным проектам</t>
  </si>
  <si>
    <t xml:space="preserve">Цель: укрепление репутации Фонда                                                                  Задача: Фотосъемка и видеосъемка значимых мерпорияий  KPI:  Фото сьемка, видео сьемка, монтаж, редактирование фотографий для использования в СМИ, социальных медиа, рекламных и PR материалов не менее 24 часов </t>
  </si>
  <si>
    <t xml:space="preserve"> Утвержден приказоми Корпоративного фонда "Samruk-Kazyna Trust"  от "27" декабря 2017 г.</t>
  </si>
  <si>
    <t>18.14.10.100.001.00.0777.000000000000</t>
  </si>
  <si>
    <t>62.03.12.000.000.00.0777.000000000000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</si>
</sst>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3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ww/Downloads/&#1041;&#1102;&#1076;&#1078;&#1077;&#1090;%2020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бюджета для закупок"/>
      <sheetName val="Форма бюджета для бухгалтерии"/>
      <sheetName val="Факторный анализ 2016"/>
    </sheetNames>
    <sheetDataSet>
      <sheetData sheetId="0">
        <row r="7">
          <cell r="B7" t="str">
            <v>Услуги по организации специальных коммуникационных проектов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tabSelected="1" topLeftCell="A64" zoomScaleNormal="100" zoomScaleSheetLayoutView="100" workbookViewId="0">
      <selection activeCell="U65" sqref="U65"/>
    </sheetView>
  </sheetViews>
  <sheetFormatPr defaultRowHeight="12.75" x14ac:dyDescent="0.2"/>
  <cols>
    <col min="1" max="1" width="4.42578125" style="6" customWidth="1"/>
    <col min="2" max="2" width="9.42578125" style="6" customWidth="1"/>
    <col min="3" max="3" width="6.7109375" style="6" customWidth="1"/>
    <col min="4" max="4" width="21.5703125" style="6" customWidth="1"/>
    <col min="5" max="5" width="48" style="6" customWidth="1"/>
    <col min="6" max="6" width="31.42578125" style="6" customWidth="1"/>
    <col min="7" max="7" width="4.7109375" style="6" customWidth="1"/>
    <col min="8" max="8" width="7.28515625" style="6" customWidth="1"/>
    <col min="9" max="9" width="12.85546875" style="6" customWidth="1"/>
    <col min="10" max="10" width="10.42578125" style="6" customWidth="1"/>
    <col min="11" max="11" width="7" style="6" customWidth="1"/>
    <col min="12" max="12" width="8.7109375" style="6" customWidth="1"/>
    <col min="13" max="13" width="7.85546875" style="6" customWidth="1"/>
    <col min="14" max="14" width="11.5703125" style="10" customWidth="1"/>
    <col min="15" max="15" width="7.7109375" style="10" customWidth="1"/>
    <col min="16" max="16" width="6.28515625" style="10" customWidth="1"/>
    <col min="17" max="17" width="6.7109375" style="10" customWidth="1"/>
    <col min="18" max="18" width="6.85546875" style="10" customWidth="1"/>
    <col min="19" max="19" width="8.5703125" style="10" customWidth="1"/>
    <col min="20" max="20" width="10.85546875" style="10" customWidth="1"/>
    <col min="21" max="21" width="12.85546875" style="10" customWidth="1"/>
    <col min="22" max="22" width="7.28515625" style="6" customWidth="1"/>
    <col min="23" max="23" width="6.140625" style="6" customWidth="1"/>
    <col min="24" max="24" width="7.28515625" style="6" customWidth="1"/>
    <col min="25" max="25" width="10.85546875" style="3" customWidth="1"/>
    <col min="26" max="26" width="9.140625" style="3"/>
    <col min="27" max="16384" width="9.140625" style="6"/>
  </cols>
  <sheetData>
    <row r="1" spans="1:26" ht="21.75" customHeight="1" x14ac:dyDescent="0.2">
      <c r="A1" s="14"/>
      <c r="B1" s="14"/>
      <c r="C1" s="11"/>
      <c r="D1" s="14"/>
      <c r="E1" s="14"/>
      <c r="F1" s="14"/>
      <c r="G1" s="14"/>
      <c r="H1" s="14"/>
      <c r="I1" s="14"/>
      <c r="J1" s="14"/>
      <c r="K1" s="14"/>
      <c r="L1" s="14"/>
      <c r="M1" s="32" t="s">
        <v>328</v>
      </c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6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x14ac:dyDescent="0.2">
      <c r="A3" s="14"/>
      <c r="B3" s="14"/>
      <c r="C3" s="1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6" x14ac:dyDescent="0.2">
      <c r="A4" s="14"/>
      <c r="B4" s="14"/>
      <c r="C4" s="11"/>
      <c r="D4" s="14"/>
      <c r="E4" s="15"/>
      <c r="F4" s="14"/>
      <c r="G4" s="14"/>
      <c r="H4" s="33" t="s">
        <v>285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14"/>
      <c r="U4" s="14"/>
      <c r="V4" s="14"/>
      <c r="W4" s="14"/>
      <c r="X4" s="14"/>
    </row>
    <row r="5" spans="1:26" x14ac:dyDescent="0.2">
      <c r="A5" s="14"/>
      <c r="B5" s="14"/>
      <c r="C5" s="11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6" s="7" customFormat="1" ht="189" customHeight="1" x14ac:dyDescent="0.2">
      <c r="A6" s="17" t="s">
        <v>0</v>
      </c>
      <c r="B6" s="17" t="s">
        <v>1</v>
      </c>
      <c r="C6" s="2" t="s">
        <v>2</v>
      </c>
      <c r="D6" s="17" t="s">
        <v>3</v>
      </c>
      <c r="E6" s="17" t="s">
        <v>4</v>
      </c>
      <c r="F6" s="17" t="s">
        <v>5</v>
      </c>
      <c r="G6" s="17" t="s">
        <v>6</v>
      </c>
      <c r="H6" s="17" t="s">
        <v>7</v>
      </c>
      <c r="I6" s="17" t="s">
        <v>8</v>
      </c>
      <c r="J6" s="17" t="s">
        <v>9</v>
      </c>
      <c r="K6" s="17" t="s">
        <v>10</v>
      </c>
      <c r="L6" s="17" t="s">
        <v>11</v>
      </c>
      <c r="M6" s="17" t="s">
        <v>12</v>
      </c>
      <c r="N6" s="17" t="s">
        <v>13</v>
      </c>
      <c r="O6" s="17" t="s">
        <v>14</v>
      </c>
      <c r="P6" s="17" t="s">
        <v>15</v>
      </c>
      <c r="Q6" s="17" t="s">
        <v>16</v>
      </c>
      <c r="R6" s="17" t="s">
        <v>17</v>
      </c>
      <c r="S6" s="17" t="s">
        <v>18</v>
      </c>
      <c r="T6" s="17" t="s">
        <v>19</v>
      </c>
      <c r="U6" s="17" t="s">
        <v>20</v>
      </c>
      <c r="V6" s="17" t="s">
        <v>21</v>
      </c>
      <c r="W6" s="17" t="s">
        <v>22</v>
      </c>
      <c r="X6" s="17" t="s">
        <v>23</v>
      </c>
    </row>
    <row r="7" spans="1:26" x14ac:dyDescent="0.2">
      <c r="A7" s="18">
        <v>1</v>
      </c>
      <c r="B7" s="18">
        <v>2</v>
      </c>
      <c r="C7" s="8"/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6"/>
      <c r="Z7" s="6"/>
    </row>
    <row r="8" spans="1:26" ht="33" customHeight="1" x14ac:dyDescent="0.2">
      <c r="A8" s="29" t="s">
        <v>24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6"/>
      <c r="Z8" s="6"/>
    </row>
    <row r="9" spans="1:26" ht="107.25" customHeight="1" x14ac:dyDescent="0.2">
      <c r="A9" s="19" t="s">
        <v>59</v>
      </c>
      <c r="B9" s="19" t="s">
        <v>161</v>
      </c>
      <c r="C9" s="21" t="s">
        <v>108</v>
      </c>
      <c r="D9" s="19" t="s">
        <v>106</v>
      </c>
      <c r="E9" s="19" t="s">
        <v>107</v>
      </c>
      <c r="F9" s="19"/>
      <c r="G9" s="19" t="s">
        <v>28</v>
      </c>
      <c r="H9" s="22">
        <v>0</v>
      </c>
      <c r="I9" s="19">
        <v>710000000</v>
      </c>
      <c r="J9" s="19" t="s">
        <v>70</v>
      </c>
      <c r="K9" s="19" t="s">
        <v>25</v>
      </c>
      <c r="L9" s="19" t="s">
        <v>26</v>
      </c>
      <c r="M9" s="19" t="s">
        <v>27</v>
      </c>
      <c r="N9" s="23" t="s">
        <v>296</v>
      </c>
      <c r="O9" s="22">
        <v>1</v>
      </c>
      <c r="P9" s="19">
        <v>796</v>
      </c>
      <c r="Q9" s="19" t="s">
        <v>58</v>
      </c>
      <c r="R9" s="19">
        <v>300</v>
      </c>
      <c r="S9" s="19">
        <v>1200</v>
      </c>
      <c r="T9" s="20">
        <f>U9/1.12</f>
        <v>321428.57142857142</v>
      </c>
      <c r="U9" s="20">
        <f t="shared" ref="U9:U14" si="0">SUM(R9*S9)</f>
        <v>360000</v>
      </c>
      <c r="V9" s="19"/>
      <c r="W9" s="19">
        <v>2018</v>
      </c>
      <c r="X9" s="19"/>
      <c r="Y9" s="6"/>
      <c r="Z9" s="6"/>
    </row>
    <row r="10" spans="1:26" ht="107.25" customHeight="1" x14ac:dyDescent="0.2">
      <c r="A10" s="19" t="s">
        <v>90</v>
      </c>
      <c r="B10" s="19" t="s">
        <v>161</v>
      </c>
      <c r="C10" s="21" t="s">
        <v>239</v>
      </c>
      <c r="D10" s="19" t="s">
        <v>106</v>
      </c>
      <c r="E10" s="19" t="s">
        <v>240</v>
      </c>
      <c r="F10" s="19"/>
      <c r="G10" s="19" t="s">
        <v>28</v>
      </c>
      <c r="H10" s="22">
        <v>0</v>
      </c>
      <c r="I10" s="19">
        <v>710000000</v>
      </c>
      <c r="J10" s="19" t="s">
        <v>70</v>
      </c>
      <c r="K10" s="19" t="s">
        <v>25</v>
      </c>
      <c r="L10" s="19" t="s">
        <v>26</v>
      </c>
      <c r="M10" s="19" t="s">
        <v>27</v>
      </c>
      <c r="N10" s="23" t="s">
        <v>296</v>
      </c>
      <c r="O10" s="22">
        <v>1</v>
      </c>
      <c r="P10" s="19">
        <v>796</v>
      </c>
      <c r="Q10" s="19" t="s">
        <v>58</v>
      </c>
      <c r="R10" s="19">
        <v>20</v>
      </c>
      <c r="S10" s="19">
        <v>2300</v>
      </c>
      <c r="T10" s="20">
        <f>U10/1.12</f>
        <v>41071.428571428565</v>
      </c>
      <c r="U10" s="20">
        <f t="shared" si="0"/>
        <v>46000</v>
      </c>
      <c r="V10" s="19"/>
      <c r="W10" s="19">
        <v>2018</v>
      </c>
      <c r="X10" s="19"/>
      <c r="Y10" s="6"/>
      <c r="Z10" s="6"/>
    </row>
    <row r="11" spans="1:26" ht="107.25" customHeight="1" x14ac:dyDescent="0.2">
      <c r="A11" s="19" t="s">
        <v>91</v>
      </c>
      <c r="B11" s="19" t="s">
        <v>161</v>
      </c>
      <c r="C11" s="21" t="s">
        <v>120</v>
      </c>
      <c r="D11" s="19" t="s">
        <v>109</v>
      </c>
      <c r="E11" s="19" t="s">
        <v>121</v>
      </c>
      <c r="F11" s="19"/>
      <c r="G11" s="19" t="s">
        <v>28</v>
      </c>
      <c r="H11" s="22">
        <v>0</v>
      </c>
      <c r="I11" s="19">
        <f>$I$9</f>
        <v>710000000</v>
      </c>
      <c r="J11" s="19" t="s">
        <v>70</v>
      </c>
      <c r="K11" s="19" t="s">
        <v>25</v>
      </c>
      <c r="L11" s="19" t="s">
        <v>26</v>
      </c>
      <c r="M11" s="19" t="s">
        <v>27</v>
      </c>
      <c r="N11" s="23" t="s">
        <v>296</v>
      </c>
      <c r="O11" s="22">
        <v>1</v>
      </c>
      <c r="P11" s="19">
        <v>796</v>
      </c>
      <c r="Q11" s="19" t="s">
        <v>58</v>
      </c>
      <c r="R11" s="19">
        <v>10</v>
      </c>
      <c r="S11" s="20">
        <v>6000</v>
      </c>
      <c r="T11" s="20">
        <f t="shared" ref="T11:T56" si="1">U11/1.12</f>
        <v>53571.428571428565</v>
      </c>
      <c r="U11" s="20">
        <f t="shared" si="0"/>
        <v>60000</v>
      </c>
      <c r="V11" s="19"/>
      <c r="W11" s="19">
        <v>2018</v>
      </c>
      <c r="X11" s="19"/>
      <c r="Y11" s="6"/>
      <c r="Z11" s="6"/>
    </row>
    <row r="12" spans="1:26" ht="107.25" customHeight="1" x14ac:dyDescent="0.2">
      <c r="A12" s="19" t="s">
        <v>92</v>
      </c>
      <c r="B12" s="19" t="s">
        <v>161</v>
      </c>
      <c r="C12" s="21" t="s">
        <v>122</v>
      </c>
      <c r="D12" s="19" t="s">
        <v>110</v>
      </c>
      <c r="E12" s="19" t="s">
        <v>123</v>
      </c>
      <c r="F12" s="19"/>
      <c r="G12" s="19" t="s">
        <v>28</v>
      </c>
      <c r="H12" s="22">
        <v>0</v>
      </c>
      <c r="I12" s="19">
        <f>$I$9</f>
        <v>710000000</v>
      </c>
      <c r="J12" s="19" t="s">
        <v>70</v>
      </c>
      <c r="K12" s="19" t="s">
        <v>25</v>
      </c>
      <c r="L12" s="19" t="s">
        <v>26</v>
      </c>
      <c r="M12" s="19" t="s">
        <v>27</v>
      </c>
      <c r="N12" s="23" t="s">
        <v>296</v>
      </c>
      <c r="O12" s="22">
        <v>1</v>
      </c>
      <c r="P12" s="19">
        <v>796</v>
      </c>
      <c r="Q12" s="19" t="s">
        <v>58</v>
      </c>
      <c r="R12" s="19">
        <v>3</v>
      </c>
      <c r="S12" s="19">
        <v>700</v>
      </c>
      <c r="T12" s="20">
        <f t="shared" si="1"/>
        <v>1874.9999999999998</v>
      </c>
      <c r="U12" s="20">
        <f t="shared" si="0"/>
        <v>2100</v>
      </c>
      <c r="V12" s="19"/>
      <c r="W12" s="19">
        <v>2018</v>
      </c>
      <c r="X12" s="19"/>
      <c r="Y12" s="6"/>
      <c r="Z12" s="6"/>
    </row>
    <row r="13" spans="1:26" ht="107.25" customHeight="1" x14ac:dyDescent="0.2">
      <c r="A13" s="19" t="s">
        <v>93</v>
      </c>
      <c r="B13" s="19" t="s">
        <v>161</v>
      </c>
      <c r="C13" s="21" t="s">
        <v>122</v>
      </c>
      <c r="D13" s="19" t="s">
        <v>111</v>
      </c>
      <c r="E13" s="19" t="s">
        <v>124</v>
      </c>
      <c r="F13" s="19"/>
      <c r="G13" s="19" t="s">
        <v>28</v>
      </c>
      <c r="H13" s="22">
        <v>0</v>
      </c>
      <c r="I13" s="19">
        <f t="shared" ref="I13:I49" si="2">$I$9</f>
        <v>710000000</v>
      </c>
      <c r="J13" s="19" t="s">
        <v>70</v>
      </c>
      <c r="K13" s="19" t="s">
        <v>25</v>
      </c>
      <c r="L13" s="19" t="s">
        <v>26</v>
      </c>
      <c r="M13" s="19" t="s">
        <v>27</v>
      </c>
      <c r="N13" s="23" t="s">
        <v>296</v>
      </c>
      <c r="O13" s="22">
        <v>1</v>
      </c>
      <c r="P13" s="19">
        <v>796</v>
      </c>
      <c r="Q13" s="19" t="s">
        <v>58</v>
      </c>
      <c r="R13" s="19">
        <v>3</v>
      </c>
      <c r="S13" s="19">
        <v>700</v>
      </c>
      <c r="T13" s="20">
        <f t="shared" si="1"/>
        <v>1874.9999999999998</v>
      </c>
      <c r="U13" s="20">
        <f t="shared" si="0"/>
        <v>2100</v>
      </c>
      <c r="V13" s="19"/>
      <c r="W13" s="19">
        <v>2018</v>
      </c>
      <c r="X13" s="19"/>
      <c r="Y13" s="6"/>
      <c r="Z13" s="6"/>
    </row>
    <row r="14" spans="1:26" ht="107.25" customHeight="1" x14ac:dyDescent="0.2">
      <c r="A14" s="19" t="s">
        <v>94</v>
      </c>
      <c r="B14" s="19" t="s">
        <v>161</v>
      </c>
      <c r="C14" s="21" t="s">
        <v>125</v>
      </c>
      <c r="D14" s="19" t="s">
        <v>112</v>
      </c>
      <c r="E14" s="19" t="s">
        <v>112</v>
      </c>
      <c r="F14" s="19"/>
      <c r="G14" s="19" t="s">
        <v>28</v>
      </c>
      <c r="H14" s="22">
        <v>0</v>
      </c>
      <c r="I14" s="19">
        <f t="shared" si="2"/>
        <v>710000000</v>
      </c>
      <c r="J14" s="19" t="s">
        <v>70</v>
      </c>
      <c r="K14" s="19" t="s">
        <v>25</v>
      </c>
      <c r="L14" s="19" t="s">
        <v>26</v>
      </c>
      <c r="M14" s="19" t="s">
        <v>27</v>
      </c>
      <c r="N14" s="23" t="s">
        <v>296</v>
      </c>
      <c r="O14" s="22">
        <v>1</v>
      </c>
      <c r="P14" s="19">
        <v>778</v>
      </c>
      <c r="Q14" s="19" t="s">
        <v>189</v>
      </c>
      <c r="R14" s="19">
        <v>20</v>
      </c>
      <c r="S14" s="19">
        <v>400</v>
      </c>
      <c r="T14" s="20">
        <f t="shared" si="1"/>
        <v>7142.8571428571422</v>
      </c>
      <c r="U14" s="20">
        <f t="shared" si="0"/>
        <v>8000</v>
      </c>
      <c r="V14" s="19"/>
      <c r="W14" s="19">
        <v>2018</v>
      </c>
      <c r="X14" s="19"/>
      <c r="Y14" s="6"/>
      <c r="Z14" s="6"/>
    </row>
    <row r="15" spans="1:26" ht="107.25" customHeight="1" x14ac:dyDescent="0.2">
      <c r="A15" s="19" t="s">
        <v>95</v>
      </c>
      <c r="B15" s="19" t="s">
        <v>161</v>
      </c>
      <c r="C15" s="21" t="s">
        <v>126</v>
      </c>
      <c r="D15" s="19" t="s">
        <v>113</v>
      </c>
      <c r="E15" s="19" t="s">
        <v>127</v>
      </c>
      <c r="F15" s="19"/>
      <c r="G15" s="19" t="s">
        <v>28</v>
      </c>
      <c r="H15" s="22">
        <v>0</v>
      </c>
      <c r="I15" s="19">
        <f t="shared" si="2"/>
        <v>710000000</v>
      </c>
      <c r="J15" s="19" t="s">
        <v>70</v>
      </c>
      <c r="K15" s="19" t="s">
        <v>25</v>
      </c>
      <c r="L15" s="19" t="s">
        <v>26</v>
      </c>
      <c r="M15" s="19" t="s">
        <v>27</v>
      </c>
      <c r="N15" s="23" t="s">
        <v>296</v>
      </c>
      <c r="O15" s="22">
        <v>1</v>
      </c>
      <c r="P15" s="19">
        <v>796</v>
      </c>
      <c r="Q15" s="19" t="s">
        <v>58</v>
      </c>
      <c r="R15" s="19">
        <v>20</v>
      </c>
      <c r="S15" s="19">
        <v>115</v>
      </c>
      <c r="T15" s="20">
        <f t="shared" si="1"/>
        <v>2053.5714285714284</v>
      </c>
      <c r="U15" s="20">
        <f t="shared" ref="U15:U56" si="3">SUM(R15*S15)</f>
        <v>2300</v>
      </c>
      <c r="V15" s="19"/>
      <c r="W15" s="19">
        <v>2018</v>
      </c>
      <c r="X15" s="19"/>
      <c r="Y15" s="6"/>
      <c r="Z15" s="6"/>
    </row>
    <row r="16" spans="1:26" ht="107.25" customHeight="1" x14ac:dyDescent="0.2">
      <c r="A16" s="19" t="s">
        <v>96</v>
      </c>
      <c r="B16" s="19" t="s">
        <v>161</v>
      </c>
      <c r="C16" s="21" t="s">
        <v>242</v>
      </c>
      <c r="D16" s="19" t="s">
        <v>241</v>
      </c>
      <c r="E16" s="19" t="s">
        <v>243</v>
      </c>
      <c r="F16" s="19"/>
      <c r="G16" s="19" t="s">
        <v>28</v>
      </c>
      <c r="H16" s="22">
        <v>0</v>
      </c>
      <c r="I16" s="19">
        <v>710000000</v>
      </c>
      <c r="J16" s="19" t="s">
        <v>70</v>
      </c>
      <c r="K16" s="19" t="s">
        <v>25</v>
      </c>
      <c r="L16" s="19" t="s">
        <v>26</v>
      </c>
      <c r="M16" s="19" t="s">
        <v>27</v>
      </c>
      <c r="N16" s="23" t="s">
        <v>296</v>
      </c>
      <c r="O16" s="22">
        <v>1</v>
      </c>
      <c r="P16" s="19">
        <v>778</v>
      </c>
      <c r="Q16" s="19" t="s">
        <v>189</v>
      </c>
      <c r="R16" s="19">
        <v>30</v>
      </c>
      <c r="S16" s="19">
        <v>300</v>
      </c>
      <c r="T16" s="20">
        <f t="shared" si="1"/>
        <v>8035.7142857142853</v>
      </c>
      <c r="U16" s="20">
        <f t="shared" si="3"/>
        <v>9000</v>
      </c>
      <c r="V16" s="19"/>
      <c r="W16" s="19">
        <v>2018</v>
      </c>
      <c r="X16" s="19"/>
      <c r="Y16" s="6"/>
      <c r="Z16" s="6"/>
    </row>
    <row r="17" spans="1:26" ht="107.25" customHeight="1" x14ac:dyDescent="0.2">
      <c r="A17" s="19" t="s">
        <v>97</v>
      </c>
      <c r="B17" s="19" t="s">
        <v>161</v>
      </c>
      <c r="C17" s="21" t="s">
        <v>128</v>
      </c>
      <c r="D17" s="19" t="s">
        <v>114</v>
      </c>
      <c r="E17" s="19" t="s">
        <v>114</v>
      </c>
      <c r="F17" s="19"/>
      <c r="G17" s="19" t="s">
        <v>28</v>
      </c>
      <c r="H17" s="22">
        <v>0</v>
      </c>
      <c r="I17" s="19">
        <f t="shared" si="2"/>
        <v>710000000</v>
      </c>
      <c r="J17" s="19" t="s">
        <v>70</v>
      </c>
      <c r="K17" s="19" t="s">
        <v>25</v>
      </c>
      <c r="L17" s="19" t="s">
        <v>26</v>
      </c>
      <c r="M17" s="19" t="s">
        <v>27</v>
      </c>
      <c r="N17" s="23" t="s">
        <v>296</v>
      </c>
      <c r="O17" s="22">
        <v>1</v>
      </c>
      <c r="P17" s="19">
        <v>778</v>
      </c>
      <c r="Q17" s="19" t="s">
        <v>189</v>
      </c>
      <c r="R17" s="19">
        <v>20</v>
      </c>
      <c r="S17" s="19">
        <v>415</v>
      </c>
      <c r="T17" s="20">
        <f t="shared" si="1"/>
        <v>7410.7142857142853</v>
      </c>
      <c r="U17" s="20">
        <f t="shared" si="3"/>
        <v>8300</v>
      </c>
      <c r="V17" s="19"/>
      <c r="W17" s="19">
        <v>2018</v>
      </c>
      <c r="X17" s="19"/>
      <c r="Y17" s="6"/>
      <c r="Z17" s="6"/>
    </row>
    <row r="18" spans="1:26" ht="107.25" customHeight="1" x14ac:dyDescent="0.2">
      <c r="A18" s="19" t="s">
        <v>98</v>
      </c>
      <c r="B18" s="19" t="s">
        <v>161</v>
      </c>
      <c r="C18" s="21" t="s">
        <v>129</v>
      </c>
      <c r="D18" s="19" t="s">
        <v>115</v>
      </c>
      <c r="E18" s="19" t="s">
        <v>130</v>
      </c>
      <c r="F18" s="19"/>
      <c r="G18" s="19" t="s">
        <v>28</v>
      </c>
      <c r="H18" s="22">
        <v>0</v>
      </c>
      <c r="I18" s="19">
        <f t="shared" si="2"/>
        <v>710000000</v>
      </c>
      <c r="J18" s="19" t="s">
        <v>70</v>
      </c>
      <c r="K18" s="19" t="s">
        <v>25</v>
      </c>
      <c r="L18" s="19" t="s">
        <v>26</v>
      </c>
      <c r="M18" s="19" t="s">
        <v>27</v>
      </c>
      <c r="N18" s="23" t="s">
        <v>296</v>
      </c>
      <c r="O18" s="22">
        <v>1</v>
      </c>
      <c r="P18" s="19">
        <v>704</v>
      </c>
      <c r="Q18" s="19" t="s">
        <v>168</v>
      </c>
      <c r="R18" s="19">
        <v>20</v>
      </c>
      <c r="S18" s="20">
        <v>900</v>
      </c>
      <c r="T18" s="20">
        <f t="shared" si="1"/>
        <v>16071.428571428571</v>
      </c>
      <c r="U18" s="20">
        <f t="shared" si="3"/>
        <v>18000</v>
      </c>
      <c r="V18" s="19"/>
      <c r="W18" s="19">
        <v>2018</v>
      </c>
      <c r="X18" s="19"/>
      <c r="Y18" s="6"/>
      <c r="Z18" s="6"/>
    </row>
    <row r="19" spans="1:26" ht="107.25" customHeight="1" x14ac:dyDescent="0.2">
      <c r="A19" s="19" t="s">
        <v>99</v>
      </c>
      <c r="B19" s="19" t="s">
        <v>161</v>
      </c>
      <c r="C19" s="21" t="s">
        <v>131</v>
      </c>
      <c r="D19" s="19" t="s">
        <v>202</v>
      </c>
      <c r="E19" s="19" t="s">
        <v>201</v>
      </c>
      <c r="F19" s="19"/>
      <c r="G19" s="19" t="s">
        <v>28</v>
      </c>
      <c r="H19" s="22">
        <v>0</v>
      </c>
      <c r="I19" s="19">
        <f t="shared" si="2"/>
        <v>710000000</v>
      </c>
      <c r="J19" s="19" t="s">
        <v>70</v>
      </c>
      <c r="K19" s="19" t="s">
        <v>25</v>
      </c>
      <c r="L19" s="19" t="s">
        <v>26</v>
      </c>
      <c r="M19" s="19" t="s">
        <v>27</v>
      </c>
      <c r="N19" s="23" t="s">
        <v>296</v>
      </c>
      <c r="O19" s="22">
        <v>1</v>
      </c>
      <c r="P19" s="19">
        <v>778</v>
      </c>
      <c r="Q19" s="19" t="s">
        <v>189</v>
      </c>
      <c r="R19" s="19">
        <v>20</v>
      </c>
      <c r="S19" s="19">
        <v>550</v>
      </c>
      <c r="T19" s="20">
        <f t="shared" si="1"/>
        <v>9821.4285714285706</v>
      </c>
      <c r="U19" s="20">
        <f t="shared" si="3"/>
        <v>11000</v>
      </c>
      <c r="V19" s="19"/>
      <c r="W19" s="19">
        <v>2018</v>
      </c>
      <c r="X19" s="19"/>
      <c r="Y19" s="6"/>
      <c r="Z19" s="6"/>
    </row>
    <row r="20" spans="1:26" ht="107.25" customHeight="1" x14ac:dyDescent="0.2">
      <c r="A20" s="19" t="s">
        <v>100</v>
      </c>
      <c r="B20" s="19" t="s">
        <v>161</v>
      </c>
      <c r="C20" s="21" t="s">
        <v>132</v>
      </c>
      <c r="D20" s="19" t="s">
        <v>244</v>
      </c>
      <c r="E20" s="19" t="s">
        <v>133</v>
      </c>
      <c r="F20" s="19"/>
      <c r="G20" s="19" t="s">
        <v>28</v>
      </c>
      <c r="H20" s="22">
        <v>0</v>
      </c>
      <c r="I20" s="19">
        <f t="shared" si="2"/>
        <v>710000000</v>
      </c>
      <c r="J20" s="19" t="s">
        <v>70</v>
      </c>
      <c r="K20" s="19" t="s">
        <v>25</v>
      </c>
      <c r="L20" s="19" t="s">
        <v>26</v>
      </c>
      <c r="M20" s="19" t="s">
        <v>27</v>
      </c>
      <c r="N20" s="23" t="s">
        <v>296</v>
      </c>
      <c r="O20" s="22">
        <v>1</v>
      </c>
      <c r="P20" s="19">
        <v>796</v>
      </c>
      <c r="Q20" s="19" t="s">
        <v>58</v>
      </c>
      <c r="R20" s="19">
        <v>20</v>
      </c>
      <c r="S20" s="19">
        <v>100</v>
      </c>
      <c r="T20" s="20">
        <f t="shared" si="1"/>
        <v>1785.7142857142856</v>
      </c>
      <c r="U20" s="20">
        <f t="shared" si="3"/>
        <v>2000</v>
      </c>
      <c r="V20" s="19"/>
      <c r="W20" s="19">
        <v>2018</v>
      </c>
      <c r="X20" s="19"/>
      <c r="Y20" s="6"/>
      <c r="Z20" s="6"/>
    </row>
    <row r="21" spans="1:26" ht="107.25" customHeight="1" x14ac:dyDescent="0.2">
      <c r="A21" s="19" t="s">
        <v>101</v>
      </c>
      <c r="B21" s="19" t="s">
        <v>161</v>
      </c>
      <c r="C21" s="21" t="s">
        <v>245</v>
      </c>
      <c r="D21" s="19" t="s">
        <v>116</v>
      </c>
      <c r="E21" s="19" t="s">
        <v>134</v>
      </c>
      <c r="F21" s="19"/>
      <c r="G21" s="19" t="s">
        <v>28</v>
      </c>
      <c r="H21" s="22">
        <v>0</v>
      </c>
      <c r="I21" s="19">
        <f t="shared" si="2"/>
        <v>710000000</v>
      </c>
      <c r="J21" s="19" t="s">
        <v>70</v>
      </c>
      <c r="K21" s="19" t="s">
        <v>25</v>
      </c>
      <c r="L21" s="19" t="s">
        <v>26</v>
      </c>
      <c r="M21" s="19" t="s">
        <v>27</v>
      </c>
      <c r="N21" s="23" t="s">
        <v>296</v>
      </c>
      <c r="O21" s="22">
        <v>1</v>
      </c>
      <c r="P21" s="19">
        <v>778</v>
      </c>
      <c r="Q21" s="19" t="s">
        <v>189</v>
      </c>
      <c r="R21" s="19">
        <v>20</v>
      </c>
      <c r="S21" s="19">
        <v>1200</v>
      </c>
      <c r="T21" s="20">
        <f t="shared" si="1"/>
        <v>21428.571428571428</v>
      </c>
      <c r="U21" s="20">
        <f t="shared" si="3"/>
        <v>24000</v>
      </c>
      <c r="V21" s="19"/>
      <c r="W21" s="19">
        <v>2018</v>
      </c>
      <c r="X21" s="19"/>
      <c r="Y21" s="6"/>
      <c r="Z21" s="6"/>
    </row>
    <row r="22" spans="1:26" ht="107.25" customHeight="1" x14ac:dyDescent="0.2">
      <c r="A22" s="19" t="s">
        <v>102</v>
      </c>
      <c r="B22" s="19" t="s">
        <v>161</v>
      </c>
      <c r="C22" s="21" t="s">
        <v>135</v>
      </c>
      <c r="D22" s="19" t="s">
        <v>119</v>
      </c>
      <c r="E22" s="19" t="s">
        <v>136</v>
      </c>
      <c r="F22" s="19"/>
      <c r="G22" s="19" t="s">
        <v>28</v>
      </c>
      <c r="H22" s="22">
        <v>0</v>
      </c>
      <c r="I22" s="19">
        <f t="shared" si="2"/>
        <v>710000000</v>
      </c>
      <c r="J22" s="19" t="s">
        <v>70</v>
      </c>
      <c r="K22" s="19" t="s">
        <v>25</v>
      </c>
      <c r="L22" s="19" t="s">
        <v>26</v>
      </c>
      <c r="M22" s="19" t="s">
        <v>27</v>
      </c>
      <c r="N22" s="23" t="s">
        <v>296</v>
      </c>
      <c r="O22" s="22">
        <v>1</v>
      </c>
      <c r="P22" s="19">
        <v>796</v>
      </c>
      <c r="Q22" s="19" t="s">
        <v>58</v>
      </c>
      <c r="R22" s="19">
        <v>20</v>
      </c>
      <c r="S22" s="19">
        <v>100</v>
      </c>
      <c r="T22" s="20">
        <f t="shared" si="1"/>
        <v>1785.7142857142856</v>
      </c>
      <c r="U22" s="20">
        <f t="shared" si="3"/>
        <v>2000</v>
      </c>
      <c r="V22" s="19"/>
      <c r="W22" s="19">
        <v>2018</v>
      </c>
      <c r="X22" s="19"/>
      <c r="Y22" s="6"/>
      <c r="Z22" s="6"/>
    </row>
    <row r="23" spans="1:26" ht="107.25" customHeight="1" x14ac:dyDescent="0.2">
      <c r="A23" s="19" t="s">
        <v>103</v>
      </c>
      <c r="B23" s="19" t="s">
        <v>161</v>
      </c>
      <c r="C23" s="21" t="s">
        <v>137</v>
      </c>
      <c r="D23" s="19" t="s">
        <v>246</v>
      </c>
      <c r="E23" s="19" t="s">
        <v>247</v>
      </c>
      <c r="F23" s="19"/>
      <c r="G23" s="19" t="s">
        <v>28</v>
      </c>
      <c r="H23" s="22">
        <v>0</v>
      </c>
      <c r="I23" s="19">
        <f t="shared" si="2"/>
        <v>710000000</v>
      </c>
      <c r="J23" s="19" t="s">
        <v>70</v>
      </c>
      <c r="K23" s="19" t="s">
        <v>25</v>
      </c>
      <c r="L23" s="19" t="s">
        <v>26</v>
      </c>
      <c r="M23" s="19" t="s">
        <v>27</v>
      </c>
      <c r="N23" s="23" t="s">
        <v>296</v>
      </c>
      <c r="O23" s="22">
        <v>1</v>
      </c>
      <c r="P23" s="19">
        <v>796</v>
      </c>
      <c r="Q23" s="19" t="s">
        <v>58</v>
      </c>
      <c r="R23" s="19">
        <v>20</v>
      </c>
      <c r="S23" s="20">
        <v>2500</v>
      </c>
      <c r="T23" s="20">
        <f t="shared" si="1"/>
        <v>44642.857142857138</v>
      </c>
      <c r="U23" s="20">
        <f t="shared" si="3"/>
        <v>50000</v>
      </c>
      <c r="V23" s="19"/>
      <c r="W23" s="19">
        <v>2018</v>
      </c>
      <c r="X23" s="19"/>
      <c r="Y23" s="6"/>
      <c r="Z23" s="6"/>
    </row>
    <row r="24" spans="1:26" ht="107.25" customHeight="1" x14ac:dyDescent="0.2">
      <c r="A24" s="19" t="s">
        <v>104</v>
      </c>
      <c r="B24" s="19" t="s">
        <v>161</v>
      </c>
      <c r="C24" s="21" t="s">
        <v>169</v>
      </c>
      <c r="D24" s="19" t="s">
        <v>167</v>
      </c>
      <c r="E24" s="19" t="s">
        <v>203</v>
      </c>
      <c r="F24" s="19"/>
      <c r="G24" s="19" t="s">
        <v>28</v>
      </c>
      <c r="H24" s="22">
        <v>0</v>
      </c>
      <c r="I24" s="19">
        <f t="shared" si="2"/>
        <v>710000000</v>
      </c>
      <c r="J24" s="19" t="s">
        <v>70</v>
      </c>
      <c r="K24" s="19" t="s">
        <v>25</v>
      </c>
      <c r="L24" s="19" t="s">
        <v>26</v>
      </c>
      <c r="M24" s="19" t="s">
        <v>27</v>
      </c>
      <c r="N24" s="23" t="s">
        <v>296</v>
      </c>
      <c r="O24" s="22">
        <v>1</v>
      </c>
      <c r="P24" s="19">
        <v>704</v>
      </c>
      <c r="Q24" s="19" t="s">
        <v>168</v>
      </c>
      <c r="R24" s="19">
        <v>40</v>
      </c>
      <c r="S24" s="19">
        <v>450</v>
      </c>
      <c r="T24" s="20">
        <f t="shared" si="1"/>
        <v>16071.428571428571</v>
      </c>
      <c r="U24" s="20">
        <f t="shared" si="3"/>
        <v>18000</v>
      </c>
      <c r="V24" s="19"/>
      <c r="W24" s="19">
        <v>2018</v>
      </c>
      <c r="X24" s="19"/>
      <c r="Y24" s="6"/>
      <c r="Z24" s="6"/>
    </row>
    <row r="25" spans="1:26" ht="107.25" customHeight="1" x14ac:dyDescent="0.2">
      <c r="A25" s="19" t="s">
        <v>105</v>
      </c>
      <c r="B25" s="19" t="s">
        <v>161</v>
      </c>
      <c r="C25" s="21" t="s">
        <v>170</v>
      </c>
      <c r="D25" s="19" t="s">
        <v>106</v>
      </c>
      <c r="E25" s="19" t="s">
        <v>204</v>
      </c>
      <c r="F25" s="19"/>
      <c r="G25" s="19" t="s">
        <v>28</v>
      </c>
      <c r="H25" s="22">
        <v>0</v>
      </c>
      <c r="I25" s="19">
        <f t="shared" si="2"/>
        <v>710000000</v>
      </c>
      <c r="J25" s="19" t="s">
        <v>70</v>
      </c>
      <c r="K25" s="19" t="s">
        <v>25</v>
      </c>
      <c r="L25" s="19" t="s">
        <v>26</v>
      </c>
      <c r="M25" s="19" t="s">
        <v>27</v>
      </c>
      <c r="N25" s="23" t="s">
        <v>296</v>
      </c>
      <c r="O25" s="22">
        <v>1</v>
      </c>
      <c r="P25" s="19">
        <v>5111</v>
      </c>
      <c r="Q25" s="19" t="s">
        <v>171</v>
      </c>
      <c r="R25" s="19">
        <v>2</v>
      </c>
      <c r="S25" s="19">
        <v>1500</v>
      </c>
      <c r="T25" s="20">
        <f t="shared" si="1"/>
        <v>2678.5714285714284</v>
      </c>
      <c r="U25" s="20">
        <f t="shared" si="3"/>
        <v>3000</v>
      </c>
      <c r="V25" s="19"/>
      <c r="W25" s="19">
        <v>2018</v>
      </c>
      <c r="X25" s="19"/>
      <c r="Y25" s="6"/>
      <c r="Z25" s="6"/>
    </row>
    <row r="26" spans="1:26" ht="107.25" customHeight="1" x14ac:dyDescent="0.2">
      <c r="A26" s="19" t="s">
        <v>286</v>
      </c>
      <c r="B26" s="19" t="s">
        <v>161</v>
      </c>
      <c r="C26" s="21" t="s">
        <v>235</v>
      </c>
      <c r="D26" s="19" t="s">
        <v>236</v>
      </c>
      <c r="E26" s="19" t="s">
        <v>237</v>
      </c>
      <c r="F26" s="19"/>
      <c r="G26" s="19" t="s">
        <v>28</v>
      </c>
      <c r="H26" s="22">
        <v>0</v>
      </c>
      <c r="I26" s="19">
        <f t="shared" si="2"/>
        <v>710000000</v>
      </c>
      <c r="J26" s="19" t="s">
        <v>70</v>
      </c>
      <c r="K26" s="19" t="s">
        <v>25</v>
      </c>
      <c r="L26" s="19" t="s">
        <v>26</v>
      </c>
      <c r="M26" s="19" t="s">
        <v>27</v>
      </c>
      <c r="N26" s="23" t="s">
        <v>296</v>
      </c>
      <c r="O26" s="22">
        <v>1</v>
      </c>
      <c r="P26" s="19">
        <v>778</v>
      </c>
      <c r="Q26" s="19" t="s">
        <v>189</v>
      </c>
      <c r="R26" s="19">
        <v>20</v>
      </c>
      <c r="S26" s="19">
        <v>800</v>
      </c>
      <c r="T26" s="20">
        <f t="shared" si="1"/>
        <v>14285.714285714284</v>
      </c>
      <c r="U26" s="20">
        <f t="shared" si="3"/>
        <v>16000</v>
      </c>
      <c r="V26" s="19"/>
      <c r="W26" s="19">
        <v>2018</v>
      </c>
      <c r="X26" s="19"/>
      <c r="Y26" s="6"/>
      <c r="Z26" s="6"/>
    </row>
    <row r="27" spans="1:26" ht="107.25" customHeight="1" x14ac:dyDescent="0.2">
      <c r="A27" s="19" t="s">
        <v>157</v>
      </c>
      <c r="B27" s="19" t="s">
        <v>161</v>
      </c>
      <c r="C27" s="21"/>
      <c r="D27" s="19" t="s">
        <v>297</v>
      </c>
      <c r="E27" s="19" t="s">
        <v>298</v>
      </c>
      <c r="F27" s="19"/>
      <c r="G27" s="19" t="s">
        <v>28</v>
      </c>
      <c r="H27" s="22">
        <v>1</v>
      </c>
      <c r="I27" s="19">
        <f t="shared" si="2"/>
        <v>710000000</v>
      </c>
      <c r="J27" s="19" t="s">
        <v>70</v>
      </c>
      <c r="K27" s="19" t="s">
        <v>25</v>
      </c>
      <c r="L27" s="19" t="s">
        <v>26</v>
      </c>
      <c r="M27" s="19" t="s">
        <v>27</v>
      </c>
      <c r="N27" s="23" t="s">
        <v>296</v>
      </c>
      <c r="O27" s="22">
        <v>1</v>
      </c>
      <c r="P27" s="19"/>
      <c r="Q27" s="19" t="s">
        <v>58</v>
      </c>
      <c r="R27" s="19">
        <v>5</v>
      </c>
      <c r="S27" s="19">
        <v>8000</v>
      </c>
      <c r="T27" s="20">
        <f t="shared" si="1"/>
        <v>35714.28571428571</v>
      </c>
      <c r="U27" s="20">
        <f t="shared" si="3"/>
        <v>40000</v>
      </c>
      <c r="V27" s="19"/>
      <c r="W27" s="19">
        <v>2018</v>
      </c>
      <c r="X27" s="19"/>
      <c r="Y27" s="6"/>
      <c r="Z27" s="6"/>
    </row>
    <row r="28" spans="1:26" ht="107.25" customHeight="1" x14ac:dyDescent="0.2">
      <c r="A28" s="19" t="s">
        <v>163</v>
      </c>
      <c r="B28" s="19" t="s">
        <v>161</v>
      </c>
      <c r="C28" s="21" t="s">
        <v>138</v>
      </c>
      <c r="D28" s="19" t="s">
        <v>118</v>
      </c>
      <c r="E28" s="19" t="s">
        <v>139</v>
      </c>
      <c r="F28" s="19"/>
      <c r="G28" s="19" t="s">
        <v>28</v>
      </c>
      <c r="H28" s="22">
        <v>0</v>
      </c>
      <c r="I28" s="19">
        <f t="shared" si="2"/>
        <v>710000000</v>
      </c>
      <c r="J28" s="19" t="s">
        <v>70</v>
      </c>
      <c r="K28" s="19" t="s">
        <v>25</v>
      </c>
      <c r="L28" s="19" t="s">
        <v>26</v>
      </c>
      <c r="M28" s="19" t="s">
        <v>27</v>
      </c>
      <c r="N28" s="23" t="s">
        <v>296</v>
      </c>
      <c r="O28" s="22">
        <v>1</v>
      </c>
      <c r="P28" s="19">
        <v>796</v>
      </c>
      <c r="Q28" s="19" t="s">
        <v>58</v>
      </c>
      <c r="R28" s="19">
        <v>50</v>
      </c>
      <c r="S28" s="19">
        <v>330</v>
      </c>
      <c r="T28" s="20">
        <f t="shared" si="1"/>
        <v>14732.142857142855</v>
      </c>
      <c r="U28" s="20">
        <f t="shared" si="3"/>
        <v>16500</v>
      </c>
      <c r="V28" s="19"/>
      <c r="W28" s="19">
        <v>2018</v>
      </c>
      <c r="X28" s="19"/>
      <c r="Y28" s="6"/>
      <c r="Z28" s="6"/>
    </row>
    <row r="29" spans="1:26" ht="107.25" customHeight="1" x14ac:dyDescent="0.2">
      <c r="A29" s="19" t="s">
        <v>166</v>
      </c>
      <c r="B29" s="19" t="s">
        <v>161</v>
      </c>
      <c r="C29" s="21" t="s">
        <v>140</v>
      </c>
      <c r="D29" s="19" t="s">
        <v>117</v>
      </c>
      <c r="E29" s="19" t="s">
        <v>141</v>
      </c>
      <c r="F29" s="19"/>
      <c r="G29" s="19" t="s">
        <v>28</v>
      </c>
      <c r="H29" s="22">
        <v>0</v>
      </c>
      <c r="I29" s="19">
        <f t="shared" si="2"/>
        <v>710000000</v>
      </c>
      <c r="J29" s="19" t="s">
        <v>70</v>
      </c>
      <c r="K29" s="19" t="s">
        <v>25</v>
      </c>
      <c r="L29" s="19" t="s">
        <v>26</v>
      </c>
      <c r="M29" s="19" t="s">
        <v>27</v>
      </c>
      <c r="N29" s="23" t="s">
        <v>296</v>
      </c>
      <c r="O29" s="22">
        <v>1</v>
      </c>
      <c r="P29" s="19">
        <v>796</v>
      </c>
      <c r="Q29" s="19" t="s">
        <v>58</v>
      </c>
      <c r="R29" s="19">
        <v>40</v>
      </c>
      <c r="S29" s="19">
        <v>200</v>
      </c>
      <c r="T29" s="20">
        <f t="shared" si="1"/>
        <v>7142.8571428571422</v>
      </c>
      <c r="U29" s="20">
        <f t="shared" si="3"/>
        <v>8000</v>
      </c>
      <c r="V29" s="19"/>
      <c r="W29" s="19">
        <v>2018</v>
      </c>
      <c r="X29" s="19"/>
      <c r="Y29" s="6"/>
      <c r="Z29" s="6"/>
    </row>
    <row r="30" spans="1:26" ht="107.25" customHeight="1" x14ac:dyDescent="0.2">
      <c r="A30" s="19" t="s">
        <v>172</v>
      </c>
      <c r="B30" s="19" t="str">
        <f>$B$29</f>
        <v>КФ «Samruk-Kazyna Trust»</v>
      </c>
      <c r="C30" s="21" t="s">
        <v>173</v>
      </c>
      <c r="D30" s="19" t="s">
        <v>106</v>
      </c>
      <c r="E30" s="19" t="s">
        <v>178</v>
      </c>
      <c r="F30" s="19"/>
      <c r="G30" s="19" t="str">
        <f t="shared" ref="G30:Q32" si="4">G29</f>
        <v>ОИ</v>
      </c>
      <c r="H30" s="22">
        <f t="shared" si="4"/>
        <v>0</v>
      </c>
      <c r="I30" s="19">
        <f t="shared" si="2"/>
        <v>710000000</v>
      </c>
      <c r="J30" s="19" t="str">
        <f t="shared" si="4"/>
        <v>г. Астана, ул. Кунаева, 8, блок Б</v>
      </c>
      <c r="K30" s="19" t="str">
        <f t="shared" si="4"/>
        <v>в течение года</v>
      </c>
      <c r="L30" s="19" t="str">
        <f t="shared" si="4"/>
        <v>г. Астана</v>
      </c>
      <c r="M30" s="19" t="str">
        <f t="shared" si="4"/>
        <v>DDP</v>
      </c>
      <c r="N30" s="23" t="s">
        <v>296</v>
      </c>
      <c r="O30" s="22">
        <f t="shared" si="4"/>
        <v>1</v>
      </c>
      <c r="P30" s="19">
        <v>5111</v>
      </c>
      <c r="Q30" s="19" t="s">
        <v>171</v>
      </c>
      <c r="R30" s="19">
        <v>20</v>
      </c>
      <c r="S30" s="19">
        <v>750</v>
      </c>
      <c r="T30" s="20">
        <f t="shared" si="1"/>
        <v>13392.857142857141</v>
      </c>
      <c r="U30" s="20">
        <f t="shared" si="3"/>
        <v>15000</v>
      </c>
      <c r="V30" s="19"/>
      <c r="W30" s="19">
        <v>2018</v>
      </c>
      <c r="X30" s="19"/>
      <c r="Y30" s="6"/>
      <c r="Z30" s="6"/>
    </row>
    <row r="31" spans="1:26" ht="107.25" customHeight="1" x14ac:dyDescent="0.2">
      <c r="A31" s="19" t="s">
        <v>215</v>
      </c>
      <c r="B31" s="19" t="str">
        <f>$B$29</f>
        <v>КФ «Samruk-Kazyna Trust»</v>
      </c>
      <c r="C31" s="21" t="s">
        <v>175</v>
      </c>
      <c r="D31" s="19" t="s">
        <v>174</v>
      </c>
      <c r="E31" s="19" t="s">
        <v>179</v>
      </c>
      <c r="F31" s="19"/>
      <c r="G31" s="19" t="str">
        <f t="shared" si="4"/>
        <v>ОИ</v>
      </c>
      <c r="H31" s="22">
        <f t="shared" si="4"/>
        <v>0</v>
      </c>
      <c r="I31" s="19">
        <f t="shared" si="2"/>
        <v>710000000</v>
      </c>
      <c r="J31" s="19" t="str">
        <f t="shared" si="4"/>
        <v>г. Астана, ул. Кунаева, 8, блок Б</v>
      </c>
      <c r="K31" s="19" t="str">
        <f t="shared" si="4"/>
        <v>в течение года</v>
      </c>
      <c r="L31" s="19" t="str">
        <f t="shared" si="4"/>
        <v>г. Астана</v>
      </c>
      <c r="M31" s="19" t="str">
        <f t="shared" si="4"/>
        <v>DDP</v>
      </c>
      <c r="N31" s="23" t="s">
        <v>296</v>
      </c>
      <c r="O31" s="22">
        <f t="shared" si="4"/>
        <v>1</v>
      </c>
      <c r="P31" s="19">
        <v>796</v>
      </c>
      <c r="Q31" s="19" t="s">
        <v>58</v>
      </c>
      <c r="R31" s="19">
        <v>20</v>
      </c>
      <c r="S31" s="19">
        <v>400</v>
      </c>
      <c r="T31" s="20">
        <f t="shared" si="1"/>
        <v>7142.8571428571422</v>
      </c>
      <c r="U31" s="20">
        <f t="shared" si="3"/>
        <v>8000</v>
      </c>
      <c r="V31" s="19"/>
      <c r="W31" s="19">
        <v>2018</v>
      </c>
      <c r="X31" s="19"/>
      <c r="Y31" s="6"/>
      <c r="Z31" s="6"/>
    </row>
    <row r="32" spans="1:26" ht="107.25" customHeight="1" x14ac:dyDescent="0.2">
      <c r="A32" s="19" t="s">
        <v>216</v>
      </c>
      <c r="B32" s="19" t="str">
        <f>$B$29</f>
        <v>КФ «Samruk-Kazyna Trust»</v>
      </c>
      <c r="C32" s="21" t="s">
        <v>176</v>
      </c>
      <c r="D32" s="19" t="s">
        <v>177</v>
      </c>
      <c r="E32" s="19" t="s">
        <v>180</v>
      </c>
      <c r="F32" s="19"/>
      <c r="G32" s="19" t="str">
        <f t="shared" si="4"/>
        <v>ОИ</v>
      </c>
      <c r="H32" s="22">
        <f t="shared" si="4"/>
        <v>0</v>
      </c>
      <c r="I32" s="19">
        <f t="shared" si="2"/>
        <v>710000000</v>
      </c>
      <c r="J32" s="19" t="str">
        <f t="shared" si="4"/>
        <v>г. Астана, ул. Кунаева, 8, блок Б</v>
      </c>
      <c r="K32" s="19" t="str">
        <f t="shared" si="4"/>
        <v>в течение года</v>
      </c>
      <c r="L32" s="19" t="str">
        <f t="shared" si="4"/>
        <v>г. Астана</v>
      </c>
      <c r="M32" s="19" t="str">
        <f t="shared" si="4"/>
        <v>DDP</v>
      </c>
      <c r="N32" s="23" t="s">
        <v>296</v>
      </c>
      <c r="O32" s="22">
        <f t="shared" si="4"/>
        <v>1</v>
      </c>
      <c r="P32" s="19">
        <v>796</v>
      </c>
      <c r="Q32" s="19" t="str">
        <f t="shared" si="4"/>
        <v>шт.</v>
      </c>
      <c r="R32" s="19">
        <v>10</v>
      </c>
      <c r="S32" s="19">
        <v>300</v>
      </c>
      <c r="T32" s="20">
        <f t="shared" si="1"/>
        <v>2678.5714285714284</v>
      </c>
      <c r="U32" s="20">
        <f t="shared" si="3"/>
        <v>3000</v>
      </c>
      <c r="V32" s="19"/>
      <c r="W32" s="19">
        <v>2018</v>
      </c>
      <c r="X32" s="19"/>
      <c r="Y32" s="6"/>
      <c r="Z32" s="6"/>
    </row>
    <row r="33" spans="1:26" ht="107.25" customHeight="1" x14ac:dyDescent="0.2">
      <c r="A33" s="19" t="s">
        <v>217</v>
      </c>
      <c r="B33" s="19" t="str">
        <f>$B$32</f>
        <v>КФ «Samruk-Kazyna Trust»</v>
      </c>
      <c r="C33" s="21" t="s">
        <v>181</v>
      </c>
      <c r="D33" s="19" t="s">
        <v>182</v>
      </c>
      <c r="E33" s="19" t="s">
        <v>183</v>
      </c>
      <c r="F33" s="19"/>
      <c r="G33" s="19" t="str">
        <f t="shared" ref="G33:Q35" si="5">G32</f>
        <v>ОИ</v>
      </c>
      <c r="H33" s="22">
        <f t="shared" si="5"/>
        <v>0</v>
      </c>
      <c r="I33" s="19">
        <f t="shared" si="2"/>
        <v>710000000</v>
      </c>
      <c r="J33" s="19" t="str">
        <f t="shared" si="5"/>
        <v>г. Астана, ул. Кунаева, 8, блок Б</v>
      </c>
      <c r="K33" s="19" t="str">
        <f t="shared" si="5"/>
        <v>в течение года</v>
      </c>
      <c r="L33" s="19" t="str">
        <f t="shared" si="5"/>
        <v>г. Астана</v>
      </c>
      <c r="M33" s="19" t="str">
        <f t="shared" si="5"/>
        <v>DDP</v>
      </c>
      <c r="N33" s="23" t="s">
        <v>296</v>
      </c>
      <c r="O33" s="22">
        <f t="shared" si="5"/>
        <v>1</v>
      </c>
      <c r="P33" s="19">
        <v>796</v>
      </c>
      <c r="Q33" s="19" t="str">
        <f t="shared" si="5"/>
        <v>шт.</v>
      </c>
      <c r="R33" s="19">
        <v>20</v>
      </c>
      <c r="S33" s="19">
        <v>300</v>
      </c>
      <c r="T33" s="20">
        <f t="shared" si="1"/>
        <v>5357.1428571428569</v>
      </c>
      <c r="U33" s="20">
        <f t="shared" si="3"/>
        <v>6000</v>
      </c>
      <c r="V33" s="19"/>
      <c r="W33" s="19">
        <v>2018</v>
      </c>
      <c r="X33" s="19"/>
      <c r="Y33" s="6"/>
      <c r="Z33" s="6"/>
    </row>
    <row r="34" spans="1:26" ht="107.25" customHeight="1" x14ac:dyDescent="0.2">
      <c r="A34" s="19" t="s">
        <v>219</v>
      </c>
      <c r="B34" s="19" t="str">
        <f>$B$32</f>
        <v>КФ «Samruk-Kazyna Trust»</v>
      </c>
      <c r="C34" s="21" t="s">
        <v>184</v>
      </c>
      <c r="D34" s="19" t="s">
        <v>205</v>
      </c>
      <c r="E34" s="19" t="s">
        <v>185</v>
      </c>
      <c r="F34" s="19"/>
      <c r="G34" s="19" t="str">
        <f t="shared" si="5"/>
        <v>ОИ</v>
      </c>
      <c r="H34" s="22">
        <f t="shared" si="5"/>
        <v>0</v>
      </c>
      <c r="I34" s="19">
        <f t="shared" si="2"/>
        <v>710000000</v>
      </c>
      <c r="J34" s="19" t="str">
        <f t="shared" si="5"/>
        <v>г. Астана, ул. Кунаева, 8, блок Б</v>
      </c>
      <c r="K34" s="19" t="str">
        <f t="shared" si="5"/>
        <v>в течение года</v>
      </c>
      <c r="L34" s="19" t="str">
        <f t="shared" si="5"/>
        <v>г. Астана</v>
      </c>
      <c r="M34" s="19" t="str">
        <f t="shared" si="5"/>
        <v>DDP</v>
      </c>
      <c r="N34" s="23" t="s">
        <v>296</v>
      </c>
      <c r="O34" s="22">
        <f t="shared" si="5"/>
        <v>1</v>
      </c>
      <c r="P34" s="19">
        <v>796</v>
      </c>
      <c r="Q34" s="19" t="str">
        <f t="shared" si="5"/>
        <v>шт.</v>
      </c>
      <c r="R34" s="19">
        <v>20</v>
      </c>
      <c r="S34" s="19">
        <v>300</v>
      </c>
      <c r="T34" s="20">
        <f t="shared" si="1"/>
        <v>5357.1428571428569</v>
      </c>
      <c r="U34" s="20">
        <f t="shared" si="3"/>
        <v>6000</v>
      </c>
      <c r="V34" s="19"/>
      <c r="W34" s="19">
        <v>2018</v>
      </c>
      <c r="X34" s="19"/>
      <c r="Y34" s="6"/>
      <c r="Z34" s="6"/>
    </row>
    <row r="35" spans="1:26" ht="107.25" customHeight="1" x14ac:dyDescent="0.2">
      <c r="A35" s="19" t="s">
        <v>220</v>
      </c>
      <c r="B35" s="19" t="str">
        <f>$B$32</f>
        <v>КФ «Samruk-Kazyna Trust»</v>
      </c>
      <c r="C35" s="21" t="s">
        <v>186</v>
      </c>
      <c r="D35" s="19" t="s">
        <v>187</v>
      </c>
      <c r="E35" s="19" t="s">
        <v>188</v>
      </c>
      <c r="F35" s="19"/>
      <c r="G35" s="19" t="str">
        <f t="shared" si="5"/>
        <v>ОИ</v>
      </c>
      <c r="H35" s="22">
        <f t="shared" si="5"/>
        <v>0</v>
      </c>
      <c r="I35" s="19">
        <f t="shared" si="2"/>
        <v>710000000</v>
      </c>
      <c r="J35" s="19" t="str">
        <f t="shared" si="5"/>
        <v>г. Астана, ул. Кунаева, 8, блок Б</v>
      </c>
      <c r="K35" s="19" t="str">
        <f t="shared" si="5"/>
        <v>в течение года</v>
      </c>
      <c r="L35" s="19" t="str">
        <f t="shared" si="5"/>
        <v>г. Астана</v>
      </c>
      <c r="M35" s="19" t="str">
        <f t="shared" si="5"/>
        <v>DDP</v>
      </c>
      <c r="N35" s="23" t="s">
        <v>296</v>
      </c>
      <c r="O35" s="22">
        <f t="shared" si="5"/>
        <v>1</v>
      </c>
      <c r="P35" s="19">
        <v>778</v>
      </c>
      <c r="Q35" s="19" t="s">
        <v>189</v>
      </c>
      <c r="R35" s="19">
        <v>40</v>
      </c>
      <c r="S35" s="19">
        <v>180</v>
      </c>
      <c r="T35" s="20">
        <f t="shared" si="1"/>
        <v>6428.5714285714275</v>
      </c>
      <c r="U35" s="20">
        <f t="shared" si="3"/>
        <v>7200</v>
      </c>
      <c r="V35" s="19"/>
      <c r="W35" s="19">
        <v>2018</v>
      </c>
      <c r="X35" s="19"/>
      <c r="Y35" s="6"/>
      <c r="Z35" s="6"/>
    </row>
    <row r="36" spans="1:26" ht="107.25" customHeight="1" x14ac:dyDescent="0.2">
      <c r="A36" s="19" t="s">
        <v>218</v>
      </c>
      <c r="B36" s="19" t="str">
        <f t="shared" ref="B36:O38" si="6">B35</f>
        <v>КФ «Samruk-Kazyna Trust»</v>
      </c>
      <c r="C36" s="21" t="s">
        <v>190</v>
      </c>
      <c r="D36" s="19" t="s">
        <v>191</v>
      </c>
      <c r="E36" s="19" t="s">
        <v>193</v>
      </c>
      <c r="F36" s="19"/>
      <c r="G36" s="19" t="str">
        <f t="shared" si="6"/>
        <v>ОИ</v>
      </c>
      <c r="H36" s="22">
        <f t="shared" si="6"/>
        <v>0</v>
      </c>
      <c r="I36" s="19">
        <f t="shared" si="2"/>
        <v>710000000</v>
      </c>
      <c r="J36" s="19" t="str">
        <f t="shared" si="6"/>
        <v>г. Астана, ул. Кунаева, 8, блок Б</v>
      </c>
      <c r="K36" s="19" t="str">
        <f t="shared" si="6"/>
        <v>в течение года</v>
      </c>
      <c r="L36" s="19" t="str">
        <f t="shared" si="6"/>
        <v>г. Астана</v>
      </c>
      <c r="M36" s="19" t="str">
        <f t="shared" si="6"/>
        <v>DDP</v>
      </c>
      <c r="N36" s="23" t="s">
        <v>296</v>
      </c>
      <c r="O36" s="22">
        <f t="shared" si="6"/>
        <v>1</v>
      </c>
      <c r="P36" s="19">
        <v>796</v>
      </c>
      <c r="Q36" s="19" t="s">
        <v>58</v>
      </c>
      <c r="R36" s="19">
        <v>100</v>
      </c>
      <c r="S36" s="19">
        <v>20</v>
      </c>
      <c r="T36" s="20">
        <f t="shared" si="1"/>
        <v>1785.7142857142856</v>
      </c>
      <c r="U36" s="20">
        <f t="shared" si="3"/>
        <v>2000</v>
      </c>
      <c r="V36" s="19"/>
      <c r="W36" s="19">
        <v>2018</v>
      </c>
      <c r="X36" s="19"/>
      <c r="Y36" s="6"/>
      <c r="Z36" s="6"/>
    </row>
    <row r="37" spans="1:26" ht="107.25" customHeight="1" x14ac:dyDescent="0.2">
      <c r="A37" s="19" t="s">
        <v>221</v>
      </c>
      <c r="B37" s="19" t="str">
        <f t="shared" si="6"/>
        <v>КФ «Samruk-Kazyna Trust»</v>
      </c>
      <c r="C37" s="21" t="s">
        <v>192</v>
      </c>
      <c r="D37" s="19" t="s">
        <v>191</v>
      </c>
      <c r="E37" s="19" t="s">
        <v>194</v>
      </c>
      <c r="F37" s="19"/>
      <c r="G37" s="19" t="str">
        <f t="shared" si="6"/>
        <v>ОИ</v>
      </c>
      <c r="H37" s="22">
        <f t="shared" si="6"/>
        <v>0</v>
      </c>
      <c r="I37" s="19">
        <f t="shared" si="2"/>
        <v>710000000</v>
      </c>
      <c r="J37" s="19" t="str">
        <f t="shared" si="6"/>
        <v>г. Астана, ул. Кунаева, 8, блок Б</v>
      </c>
      <c r="K37" s="19" t="str">
        <f t="shared" si="6"/>
        <v>в течение года</v>
      </c>
      <c r="L37" s="19" t="str">
        <f t="shared" si="6"/>
        <v>г. Астана</v>
      </c>
      <c r="M37" s="19" t="str">
        <f t="shared" si="6"/>
        <v>DDP</v>
      </c>
      <c r="N37" s="23" t="s">
        <v>296</v>
      </c>
      <c r="O37" s="22">
        <f t="shared" si="6"/>
        <v>1</v>
      </c>
      <c r="P37" s="19">
        <v>796</v>
      </c>
      <c r="Q37" s="19" t="s">
        <v>58</v>
      </c>
      <c r="R37" s="19">
        <v>60</v>
      </c>
      <c r="S37" s="19">
        <v>100</v>
      </c>
      <c r="T37" s="20">
        <f t="shared" si="1"/>
        <v>5357.1428571428569</v>
      </c>
      <c r="U37" s="20">
        <f t="shared" si="3"/>
        <v>6000</v>
      </c>
      <c r="V37" s="19"/>
      <c r="W37" s="19">
        <v>2018</v>
      </c>
      <c r="X37" s="19"/>
      <c r="Y37" s="6"/>
      <c r="Z37" s="6"/>
    </row>
    <row r="38" spans="1:26" ht="107.25" customHeight="1" x14ac:dyDescent="0.2">
      <c r="A38" s="19" t="s">
        <v>222</v>
      </c>
      <c r="B38" s="19" t="str">
        <f t="shared" si="6"/>
        <v>КФ «Samruk-Kazyna Trust»</v>
      </c>
      <c r="C38" s="21" t="s">
        <v>195</v>
      </c>
      <c r="D38" s="19" t="s">
        <v>196</v>
      </c>
      <c r="E38" s="19" t="s">
        <v>197</v>
      </c>
      <c r="F38" s="19"/>
      <c r="G38" s="19" t="str">
        <f t="shared" si="6"/>
        <v>ОИ</v>
      </c>
      <c r="H38" s="22">
        <f t="shared" si="6"/>
        <v>0</v>
      </c>
      <c r="I38" s="19">
        <f t="shared" si="2"/>
        <v>710000000</v>
      </c>
      <c r="J38" s="19" t="str">
        <f t="shared" si="6"/>
        <v>г. Астана, ул. Кунаева, 8, блок Б</v>
      </c>
      <c r="K38" s="19" t="str">
        <f t="shared" si="6"/>
        <v>в течение года</v>
      </c>
      <c r="L38" s="19" t="str">
        <f t="shared" si="6"/>
        <v>г. Астана</v>
      </c>
      <c r="M38" s="19" t="str">
        <f t="shared" si="6"/>
        <v>DDP</v>
      </c>
      <c r="N38" s="23" t="s">
        <v>296</v>
      </c>
      <c r="O38" s="22">
        <f t="shared" si="6"/>
        <v>1</v>
      </c>
      <c r="P38" s="19">
        <v>796</v>
      </c>
      <c r="Q38" s="19" t="s">
        <v>58</v>
      </c>
      <c r="R38" s="19">
        <v>20</v>
      </c>
      <c r="S38" s="19">
        <v>200</v>
      </c>
      <c r="T38" s="20">
        <f t="shared" si="1"/>
        <v>3571.4285714285711</v>
      </c>
      <c r="U38" s="20">
        <f t="shared" si="3"/>
        <v>4000</v>
      </c>
      <c r="V38" s="19"/>
      <c r="W38" s="19">
        <v>2018</v>
      </c>
      <c r="X38" s="19"/>
      <c r="Y38" s="6"/>
      <c r="Z38" s="6"/>
    </row>
    <row r="39" spans="1:26" ht="107.25" customHeight="1" x14ac:dyDescent="0.2">
      <c r="A39" s="19" t="s">
        <v>223</v>
      </c>
      <c r="B39" s="19" t="str">
        <f t="shared" ref="B39:O46" si="7">B38</f>
        <v>КФ «Samruk-Kazyna Trust»</v>
      </c>
      <c r="C39" s="21" t="s">
        <v>198</v>
      </c>
      <c r="D39" s="19" t="s">
        <v>199</v>
      </c>
      <c r="E39" s="19" t="s">
        <v>200</v>
      </c>
      <c r="F39" s="19"/>
      <c r="G39" s="19" t="str">
        <f t="shared" si="7"/>
        <v>ОИ</v>
      </c>
      <c r="H39" s="22">
        <f t="shared" si="7"/>
        <v>0</v>
      </c>
      <c r="I39" s="19">
        <f t="shared" si="2"/>
        <v>710000000</v>
      </c>
      <c r="J39" s="19" t="str">
        <f t="shared" si="7"/>
        <v>г. Астана, ул. Кунаева, 8, блок Б</v>
      </c>
      <c r="K39" s="19" t="str">
        <f t="shared" si="7"/>
        <v>в течение года</v>
      </c>
      <c r="L39" s="19" t="str">
        <f t="shared" si="7"/>
        <v>г. Астана</v>
      </c>
      <c r="M39" s="19" t="str">
        <f t="shared" si="7"/>
        <v>DDP</v>
      </c>
      <c r="N39" s="23" t="s">
        <v>296</v>
      </c>
      <c r="O39" s="22">
        <f t="shared" si="7"/>
        <v>1</v>
      </c>
      <c r="P39" s="19">
        <v>796</v>
      </c>
      <c r="Q39" s="19" t="s">
        <v>58</v>
      </c>
      <c r="R39" s="19">
        <v>20</v>
      </c>
      <c r="S39" s="19">
        <v>400</v>
      </c>
      <c r="T39" s="20">
        <f t="shared" si="1"/>
        <v>7142.8571428571422</v>
      </c>
      <c r="U39" s="20">
        <f t="shared" si="3"/>
        <v>8000</v>
      </c>
      <c r="V39" s="19"/>
      <c r="W39" s="19">
        <v>2018</v>
      </c>
      <c r="X39" s="19"/>
      <c r="Y39" s="6"/>
      <c r="Z39" s="6"/>
    </row>
    <row r="40" spans="1:26" ht="107.25" customHeight="1" x14ac:dyDescent="0.2">
      <c r="A40" s="19" t="s">
        <v>224</v>
      </c>
      <c r="B40" s="19" t="str">
        <f t="shared" si="7"/>
        <v>КФ «Samruk-Kazyna Trust»</v>
      </c>
      <c r="C40" s="21" t="s">
        <v>206</v>
      </c>
      <c r="D40" s="19" t="s">
        <v>207</v>
      </c>
      <c r="E40" s="19" t="s">
        <v>208</v>
      </c>
      <c r="F40" s="19"/>
      <c r="G40" s="19" t="str">
        <f t="shared" si="7"/>
        <v>ОИ</v>
      </c>
      <c r="H40" s="22">
        <f t="shared" si="7"/>
        <v>0</v>
      </c>
      <c r="I40" s="19">
        <f t="shared" si="2"/>
        <v>710000000</v>
      </c>
      <c r="J40" s="19" t="str">
        <f t="shared" si="7"/>
        <v>г. Астана, ул. Кунаева, 8, блок Б</v>
      </c>
      <c r="K40" s="19" t="str">
        <f t="shared" si="7"/>
        <v>в течение года</v>
      </c>
      <c r="L40" s="19" t="str">
        <f t="shared" si="7"/>
        <v>г. Астана</v>
      </c>
      <c r="M40" s="19" t="str">
        <f t="shared" si="7"/>
        <v>DDP</v>
      </c>
      <c r="N40" s="23" t="s">
        <v>296</v>
      </c>
      <c r="O40" s="22">
        <f t="shared" si="7"/>
        <v>1</v>
      </c>
      <c r="P40" s="19">
        <v>796</v>
      </c>
      <c r="Q40" s="19" t="s">
        <v>58</v>
      </c>
      <c r="R40" s="19">
        <v>20</v>
      </c>
      <c r="S40" s="19">
        <v>1000</v>
      </c>
      <c r="T40" s="20">
        <f t="shared" si="1"/>
        <v>17857.142857142855</v>
      </c>
      <c r="U40" s="20">
        <f t="shared" si="3"/>
        <v>20000</v>
      </c>
      <c r="V40" s="19"/>
      <c r="W40" s="19">
        <v>2018</v>
      </c>
      <c r="X40" s="19"/>
      <c r="Y40" s="6"/>
      <c r="Z40" s="6"/>
    </row>
    <row r="41" spans="1:26" ht="107.25" customHeight="1" x14ac:dyDescent="0.2">
      <c r="A41" s="19" t="s">
        <v>225</v>
      </c>
      <c r="B41" s="19" t="str">
        <f t="shared" si="7"/>
        <v>КФ «Samruk-Kazyna Trust»</v>
      </c>
      <c r="C41" s="21" t="s">
        <v>209</v>
      </c>
      <c r="D41" s="19" t="s">
        <v>210</v>
      </c>
      <c r="E41" s="19" t="s">
        <v>211</v>
      </c>
      <c r="F41" s="19"/>
      <c r="G41" s="19" t="str">
        <f t="shared" si="7"/>
        <v>ОИ</v>
      </c>
      <c r="H41" s="22">
        <f t="shared" si="7"/>
        <v>0</v>
      </c>
      <c r="I41" s="19">
        <f t="shared" si="2"/>
        <v>710000000</v>
      </c>
      <c r="J41" s="19" t="str">
        <f t="shared" si="7"/>
        <v>г. Астана, ул. Кунаева, 8, блок Б</v>
      </c>
      <c r="K41" s="19" t="str">
        <f t="shared" si="7"/>
        <v>в течение года</v>
      </c>
      <c r="L41" s="19" t="str">
        <f t="shared" si="7"/>
        <v>г. Астана</v>
      </c>
      <c r="M41" s="19" t="str">
        <f t="shared" si="7"/>
        <v>DDP</v>
      </c>
      <c r="N41" s="23" t="s">
        <v>296</v>
      </c>
      <c r="O41" s="22">
        <f t="shared" si="7"/>
        <v>1</v>
      </c>
      <c r="P41" s="19">
        <v>796</v>
      </c>
      <c r="Q41" s="19" t="s">
        <v>58</v>
      </c>
      <c r="R41" s="19">
        <v>20</v>
      </c>
      <c r="S41" s="19">
        <v>350</v>
      </c>
      <c r="T41" s="20">
        <f t="shared" si="1"/>
        <v>6249.9999999999991</v>
      </c>
      <c r="U41" s="20">
        <f t="shared" si="3"/>
        <v>7000</v>
      </c>
      <c r="V41" s="19"/>
      <c r="W41" s="19">
        <v>2018</v>
      </c>
      <c r="X41" s="19"/>
      <c r="Y41" s="6"/>
      <c r="Z41" s="6"/>
    </row>
    <row r="42" spans="1:26" ht="107.25" customHeight="1" x14ac:dyDescent="0.2">
      <c r="A42" s="19" t="s">
        <v>226</v>
      </c>
      <c r="B42" s="19" t="s">
        <v>161</v>
      </c>
      <c r="C42" s="21" t="s">
        <v>248</v>
      </c>
      <c r="D42" s="19" t="s">
        <v>249</v>
      </c>
      <c r="E42" s="19" t="s">
        <v>250</v>
      </c>
      <c r="F42" s="19"/>
      <c r="G42" s="19" t="s">
        <v>28</v>
      </c>
      <c r="H42" s="22">
        <v>0</v>
      </c>
      <c r="I42" s="19">
        <v>710000000</v>
      </c>
      <c r="J42" s="19" t="s">
        <v>70</v>
      </c>
      <c r="K42" s="19" t="s">
        <v>25</v>
      </c>
      <c r="L42" s="19" t="s">
        <v>26</v>
      </c>
      <c r="M42" s="19" t="s">
        <v>27</v>
      </c>
      <c r="N42" s="23" t="s">
        <v>296</v>
      </c>
      <c r="O42" s="22">
        <v>1</v>
      </c>
      <c r="P42" s="19">
        <v>796</v>
      </c>
      <c r="Q42" s="19" t="s">
        <v>58</v>
      </c>
      <c r="R42" s="19">
        <v>30</v>
      </c>
      <c r="S42" s="19">
        <v>350</v>
      </c>
      <c r="T42" s="20">
        <f t="shared" si="1"/>
        <v>9375</v>
      </c>
      <c r="U42" s="20">
        <f t="shared" si="3"/>
        <v>10500</v>
      </c>
      <c r="V42" s="19"/>
      <c r="W42" s="19">
        <v>2018</v>
      </c>
      <c r="X42" s="19"/>
      <c r="Y42" s="6"/>
      <c r="Z42" s="6"/>
    </row>
    <row r="43" spans="1:26" ht="107.25" customHeight="1" x14ac:dyDescent="0.2">
      <c r="A43" s="19" t="s">
        <v>227</v>
      </c>
      <c r="B43" s="19" t="str">
        <f>B41</f>
        <v>КФ «Samruk-Kazyna Trust»</v>
      </c>
      <c r="C43" s="21" t="s">
        <v>212</v>
      </c>
      <c r="D43" s="19" t="s">
        <v>213</v>
      </c>
      <c r="E43" s="19" t="s">
        <v>214</v>
      </c>
      <c r="F43" s="19"/>
      <c r="G43" s="19" t="str">
        <f>G41</f>
        <v>ОИ</v>
      </c>
      <c r="H43" s="22">
        <f>H41</f>
        <v>0</v>
      </c>
      <c r="I43" s="19">
        <f t="shared" si="2"/>
        <v>710000000</v>
      </c>
      <c r="J43" s="19" t="str">
        <f t="shared" ref="J43:O43" si="8">J41</f>
        <v>г. Астана, ул. Кунаева, 8, блок Б</v>
      </c>
      <c r="K43" s="19" t="str">
        <f t="shared" si="8"/>
        <v>в течение года</v>
      </c>
      <c r="L43" s="19" t="str">
        <f t="shared" si="8"/>
        <v>г. Астана</v>
      </c>
      <c r="M43" s="19" t="str">
        <f t="shared" si="8"/>
        <v>DDP</v>
      </c>
      <c r="N43" s="23" t="s">
        <v>296</v>
      </c>
      <c r="O43" s="22">
        <f t="shared" si="8"/>
        <v>1</v>
      </c>
      <c r="P43" s="19">
        <v>796</v>
      </c>
      <c r="Q43" s="19" t="s">
        <v>58</v>
      </c>
      <c r="R43" s="19">
        <v>20</v>
      </c>
      <c r="S43" s="19">
        <v>200</v>
      </c>
      <c r="T43" s="20">
        <f t="shared" si="1"/>
        <v>3571.4285714285711</v>
      </c>
      <c r="U43" s="20">
        <f t="shared" si="3"/>
        <v>4000</v>
      </c>
      <c r="V43" s="19"/>
      <c r="W43" s="19">
        <v>2018</v>
      </c>
      <c r="X43" s="19"/>
      <c r="Y43" s="6"/>
      <c r="Z43" s="6"/>
    </row>
    <row r="44" spans="1:26" ht="107.25" customHeight="1" x14ac:dyDescent="0.2">
      <c r="A44" s="19" t="s">
        <v>228</v>
      </c>
      <c r="B44" s="19" t="str">
        <f t="shared" si="7"/>
        <v>КФ «Samruk-Kazyna Trust»</v>
      </c>
      <c r="C44" s="21" t="s">
        <v>252</v>
      </c>
      <c r="D44" s="19" t="s">
        <v>253</v>
      </c>
      <c r="E44" s="19" t="s">
        <v>251</v>
      </c>
      <c r="F44" s="19"/>
      <c r="G44" s="19" t="str">
        <f t="shared" si="7"/>
        <v>ОИ</v>
      </c>
      <c r="H44" s="22">
        <f t="shared" si="7"/>
        <v>0</v>
      </c>
      <c r="I44" s="19">
        <f t="shared" si="2"/>
        <v>710000000</v>
      </c>
      <c r="J44" s="19" t="str">
        <f t="shared" si="7"/>
        <v>г. Астана, ул. Кунаева, 8, блок Б</v>
      </c>
      <c r="K44" s="19" t="str">
        <f t="shared" si="7"/>
        <v>в течение года</v>
      </c>
      <c r="L44" s="19" t="str">
        <f t="shared" si="7"/>
        <v>г. Астана</v>
      </c>
      <c r="M44" s="19" t="str">
        <f t="shared" si="7"/>
        <v>DDP</v>
      </c>
      <c r="N44" s="23" t="s">
        <v>296</v>
      </c>
      <c r="O44" s="22">
        <f t="shared" si="7"/>
        <v>1</v>
      </c>
      <c r="P44" s="19">
        <v>796</v>
      </c>
      <c r="Q44" s="19" t="s">
        <v>58</v>
      </c>
      <c r="R44" s="19">
        <v>60</v>
      </c>
      <c r="S44" s="19">
        <v>700</v>
      </c>
      <c r="T44" s="20">
        <f>U44/1.12</f>
        <v>37500</v>
      </c>
      <c r="U44" s="20">
        <f>SUM(R44*S44)</f>
        <v>42000</v>
      </c>
      <c r="V44" s="19"/>
      <c r="W44" s="19">
        <v>2018</v>
      </c>
      <c r="X44" s="19"/>
      <c r="Y44" s="6"/>
      <c r="Z44" s="6"/>
    </row>
    <row r="45" spans="1:26" ht="107.25" customHeight="1" x14ac:dyDescent="0.2">
      <c r="A45" s="19" t="s">
        <v>229</v>
      </c>
      <c r="B45" s="19" t="str">
        <f t="shared" si="7"/>
        <v>КФ «Samruk-Kazyna Trust»</v>
      </c>
      <c r="C45" s="21" t="s">
        <v>256</v>
      </c>
      <c r="D45" s="19" t="s">
        <v>254</v>
      </c>
      <c r="E45" s="19" t="s">
        <v>255</v>
      </c>
      <c r="F45" s="19"/>
      <c r="G45" s="19" t="s">
        <v>28</v>
      </c>
      <c r="H45" s="22">
        <v>0</v>
      </c>
      <c r="I45" s="19">
        <v>710000000</v>
      </c>
      <c r="J45" s="19" t="s">
        <v>70</v>
      </c>
      <c r="K45" s="19" t="s">
        <v>25</v>
      </c>
      <c r="L45" s="19" t="s">
        <v>26</v>
      </c>
      <c r="M45" s="19" t="s">
        <v>27</v>
      </c>
      <c r="N45" s="23" t="s">
        <v>296</v>
      </c>
      <c r="O45" s="22">
        <v>1</v>
      </c>
      <c r="P45" s="19">
        <v>778</v>
      </c>
      <c r="Q45" s="19" t="s">
        <v>189</v>
      </c>
      <c r="R45" s="19">
        <v>20</v>
      </c>
      <c r="S45" s="19">
        <v>500</v>
      </c>
      <c r="T45" s="20">
        <f>SUM(U45/1.12)</f>
        <v>8928.5714285714275</v>
      </c>
      <c r="U45" s="20">
        <f>SUM(R45*S45)</f>
        <v>10000</v>
      </c>
      <c r="V45" s="19"/>
      <c r="W45" s="19">
        <v>2018</v>
      </c>
      <c r="X45" s="19"/>
      <c r="Y45" s="6"/>
      <c r="Z45" s="6"/>
    </row>
    <row r="46" spans="1:26" ht="107.25" customHeight="1" x14ac:dyDescent="0.2">
      <c r="A46" s="19" t="s">
        <v>230</v>
      </c>
      <c r="B46" s="19" t="str">
        <f t="shared" si="7"/>
        <v>КФ «Samruk-Kazyna Trust»</v>
      </c>
      <c r="C46" s="21" t="s">
        <v>257</v>
      </c>
      <c r="D46" s="19" t="s">
        <v>258</v>
      </c>
      <c r="E46" s="19" t="s">
        <v>259</v>
      </c>
      <c r="F46" s="19"/>
      <c r="G46" s="19" t="s">
        <v>28</v>
      </c>
      <c r="H46" s="22">
        <v>0</v>
      </c>
      <c r="I46" s="19">
        <v>710000000</v>
      </c>
      <c r="J46" s="19" t="s">
        <v>70</v>
      </c>
      <c r="K46" s="19" t="s">
        <v>25</v>
      </c>
      <c r="L46" s="19" t="s">
        <v>26</v>
      </c>
      <c r="M46" s="19" t="s">
        <v>27</v>
      </c>
      <c r="N46" s="23" t="s">
        <v>296</v>
      </c>
      <c r="O46" s="22">
        <v>1</v>
      </c>
      <c r="P46" s="19">
        <v>704</v>
      </c>
      <c r="Q46" s="19" t="s">
        <v>168</v>
      </c>
      <c r="R46" s="19">
        <v>40</v>
      </c>
      <c r="S46" s="19">
        <v>150</v>
      </c>
      <c r="T46" s="20">
        <f>SUM(U46/1.12)</f>
        <v>5357.1428571428569</v>
      </c>
      <c r="U46" s="20">
        <f>SUM(R46*S46)</f>
        <v>6000</v>
      </c>
      <c r="V46" s="19"/>
      <c r="W46" s="19">
        <v>2018</v>
      </c>
      <c r="X46" s="19"/>
      <c r="Y46" s="6"/>
      <c r="Z46" s="6"/>
    </row>
    <row r="47" spans="1:26" ht="107.25" customHeight="1" x14ac:dyDescent="0.2">
      <c r="A47" s="19" t="s">
        <v>287</v>
      </c>
      <c r="B47" s="19" t="str">
        <f>B44</f>
        <v>КФ «Samruk-Kazyna Trust»</v>
      </c>
      <c r="C47" s="21" t="s">
        <v>260</v>
      </c>
      <c r="D47" s="19" t="s">
        <v>261</v>
      </c>
      <c r="E47" s="19" t="s">
        <v>262</v>
      </c>
      <c r="F47" s="19"/>
      <c r="G47" s="19" t="str">
        <f>G44</f>
        <v>ОИ</v>
      </c>
      <c r="H47" s="22">
        <f>H44</f>
        <v>0</v>
      </c>
      <c r="I47" s="19">
        <f t="shared" si="2"/>
        <v>710000000</v>
      </c>
      <c r="J47" s="19" t="str">
        <f t="shared" ref="J47:O47" si="9">J44</f>
        <v>г. Астана, ул. Кунаева, 8, блок Б</v>
      </c>
      <c r="K47" s="19" t="str">
        <f t="shared" si="9"/>
        <v>в течение года</v>
      </c>
      <c r="L47" s="19" t="str">
        <f t="shared" si="9"/>
        <v>г. Астана</v>
      </c>
      <c r="M47" s="19" t="str">
        <f t="shared" si="9"/>
        <v>DDP</v>
      </c>
      <c r="N47" s="23" t="s">
        <v>296</v>
      </c>
      <c r="O47" s="22">
        <f t="shared" si="9"/>
        <v>1</v>
      </c>
      <c r="P47" s="19">
        <v>796</v>
      </c>
      <c r="Q47" s="19" t="s">
        <v>58</v>
      </c>
      <c r="R47" s="19">
        <v>1</v>
      </c>
      <c r="S47" s="19">
        <v>5000</v>
      </c>
      <c r="T47" s="20">
        <f t="shared" si="1"/>
        <v>4464.2857142857138</v>
      </c>
      <c r="U47" s="20">
        <f t="shared" si="3"/>
        <v>5000</v>
      </c>
      <c r="V47" s="19"/>
      <c r="W47" s="19">
        <v>2018</v>
      </c>
      <c r="X47" s="19"/>
      <c r="Y47" s="6"/>
      <c r="Z47" s="6"/>
    </row>
    <row r="48" spans="1:26" ht="107.25" customHeight="1" x14ac:dyDescent="0.2">
      <c r="A48" s="19" t="s">
        <v>288</v>
      </c>
      <c r="B48" s="19" t="str">
        <f>$B$29</f>
        <v>КФ «Samruk-Kazyna Trust»</v>
      </c>
      <c r="C48" s="21" t="s">
        <v>263</v>
      </c>
      <c r="D48" s="19" t="s">
        <v>264</v>
      </c>
      <c r="E48" s="19" t="s">
        <v>265</v>
      </c>
      <c r="F48" s="19"/>
      <c r="G48" s="19" t="str">
        <f t="shared" ref="G48:O49" si="10">G32</f>
        <v>ОИ</v>
      </c>
      <c r="H48" s="22">
        <f t="shared" si="10"/>
        <v>0</v>
      </c>
      <c r="I48" s="19">
        <f t="shared" si="2"/>
        <v>710000000</v>
      </c>
      <c r="J48" s="19" t="str">
        <f t="shared" si="10"/>
        <v>г. Астана, ул. Кунаева, 8, блок Б</v>
      </c>
      <c r="K48" s="19" t="str">
        <f t="shared" si="10"/>
        <v>в течение года</v>
      </c>
      <c r="L48" s="19" t="str">
        <f t="shared" si="10"/>
        <v>г. Астана</v>
      </c>
      <c r="M48" s="19" t="str">
        <f t="shared" si="10"/>
        <v>DDP</v>
      </c>
      <c r="N48" s="23" t="s">
        <v>296</v>
      </c>
      <c r="O48" s="22">
        <f t="shared" si="10"/>
        <v>1</v>
      </c>
      <c r="P48" s="19">
        <v>796</v>
      </c>
      <c r="Q48" s="19" t="s">
        <v>58</v>
      </c>
      <c r="R48" s="19">
        <v>1</v>
      </c>
      <c r="S48" s="20">
        <v>10000</v>
      </c>
      <c r="T48" s="20">
        <f t="shared" si="1"/>
        <v>8928.5714285714275</v>
      </c>
      <c r="U48" s="20">
        <f t="shared" si="3"/>
        <v>10000</v>
      </c>
      <c r="V48" s="19"/>
      <c r="W48" s="19">
        <v>2018</v>
      </c>
      <c r="X48" s="19"/>
      <c r="Y48" s="6"/>
      <c r="Z48" s="6"/>
    </row>
    <row r="49" spans="1:26" ht="107.25" customHeight="1" x14ac:dyDescent="0.2">
      <c r="A49" s="19" t="s">
        <v>289</v>
      </c>
      <c r="B49" s="19" t="str">
        <f>$B$29</f>
        <v>КФ «Samruk-Kazyna Trust»</v>
      </c>
      <c r="C49" s="21" t="s">
        <v>302</v>
      </c>
      <c r="D49" s="19" t="s">
        <v>299</v>
      </c>
      <c r="E49" s="19" t="s">
        <v>299</v>
      </c>
      <c r="F49" s="19"/>
      <c r="G49" s="19" t="str">
        <f t="shared" si="10"/>
        <v>ОИ</v>
      </c>
      <c r="H49" s="22">
        <f t="shared" si="10"/>
        <v>0</v>
      </c>
      <c r="I49" s="19">
        <f t="shared" si="2"/>
        <v>710000000</v>
      </c>
      <c r="J49" s="19" t="str">
        <f t="shared" si="10"/>
        <v>г. Астана, ул. Кунаева, 8, блок Б</v>
      </c>
      <c r="K49" s="19" t="str">
        <f t="shared" si="10"/>
        <v>в течение года</v>
      </c>
      <c r="L49" s="19" t="str">
        <f t="shared" si="10"/>
        <v>г. Астана</v>
      </c>
      <c r="M49" s="19" t="str">
        <f t="shared" si="10"/>
        <v>DDP</v>
      </c>
      <c r="N49" s="23" t="s">
        <v>296</v>
      </c>
      <c r="O49" s="22">
        <f t="shared" si="10"/>
        <v>1</v>
      </c>
      <c r="P49" s="19">
        <v>796</v>
      </c>
      <c r="Q49" s="19" t="s">
        <v>58</v>
      </c>
      <c r="R49" s="19">
        <v>2</v>
      </c>
      <c r="S49" s="20">
        <v>500</v>
      </c>
      <c r="T49" s="20">
        <f t="shared" si="1"/>
        <v>892.85714285714278</v>
      </c>
      <c r="U49" s="20">
        <f t="shared" si="3"/>
        <v>1000</v>
      </c>
      <c r="V49" s="19"/>
      <c r="W49" s="19">
        <v>2018</v>
      </c>
      <c r="X49" s="19"/>
      <c r="Y49" s="6"/>
      <c r="Z49" s="6"/>
    </row>
    <row r="50" spans="1:26" ht="107.25" customHeight="1" x14ac:dyDescent="0.2">
      <c r="A50" s="19" t="s">
        <v>290</v>
      </c>
      <c r="B50" s="19" t="s">
        <v>161</v>
      </c>
      <c r="C50" s="21" t="s">
        <v>303</v>
      </c>
      <c r="D50" s="19" t="s">
        <v>283</v>
      </c>
      <c r="E50" s="19" t="s">
        <v>304</v>
      </c>
      <c r="F50" s="19"/>
      <c r="G50" s="19" t="s">
        <v>28</v>
      </c>
      <c r="H50" s="22">
        <v>0</v>
      </c>
      <c r="I50" s="19">
        <v>710000000</v>
      </c>
      <c r="J50" s="19" t="s">
        <v>70</v>
      </c>
      <c r="K50" s="19" t="s">
        <v>25</v>
      </c>
      <c r="L50" s="19" t="s">
        <v>26</v>
      </c>
      <c r="M50" s="19" t="s">
        <v>27</v>
      </c>
      <c r="N50" s="23" t="s">
        <v>296</v>
      </c>
      <c r="O50" s="22">
        <f t="shared" ref="O50" si="11">O34</f>
        <v>1</v>
      </c>
      <c r="P50" s="19">
        <v>796</v>
      </c>
      <c r="Q50" s="19" t="s">
        <v>58</v>
      </c>
      <c r="R50" s="19">
        <v>4</v>
      </c>
      <c r="S50" s="20">
        <v>40000</v>
      </c>
      <c r="T50" s="20">
        <f t="shared" si="1"/>
        <v>142857.14285714284</v>
      </c>
      <c r="U50" s="20">
        <f t="shared" si="3"/>
        <v>160000</v>
      </c>
      <c r="V50" s="19"/>
      <c r="W50" s="19">
        <v>2018</v>
      </c>
      <c r="X50" s="19"/>
      <c r="Y50" s="6"/>
      <c r="Z50" s="6"/>
    </row>
    <row r="51" spans="1:26" ht="107.25" customHeight="1" x14ac:dyDescent="0.2">
      <c r="A51" s="19" t="s">
        <v>291</v>
      </c>
      <c r="B51" s="19" t="s">
        <v>161</v>
      </c>
      <c r="C51" s="21" t="s">
        <v>305</v>
      </c>
      <c r="D51" s="19" t="s">
        <v>284</v>
      </c>
      <c r="E51" s="19" t="s">
        <v>306</v>
      </c>
      <c r="F51" s="19"/>
      <c r="G51" s="19" t="s">
        <v>28</v>
      </c>
      <c r="H51" s="22">
        <v>0</v>
      </c>
      <c r="I51" s="19">
        <v>710000000</v>
      </c>
      <c r="J51" s="19" t="s">
        <v>70</v>
      </c>
      <c r="K51" s="19" t="s">
        <v>25</v>
      </c>
      <c r="L51" s="19" t="s">
        <v>26</v>
      </c>
      <c r="M51" s="19" t="s">
        <v>27</v>
      </c>
      <c r="N51" s="23" t="s">
        <v>296</v>
      </c>
      <c r="O51" s="22">
        <f t="shared" ref="O51:O52" si="12">O35</f>
        <v>1</v>
      </c>
      <c r="P51" s="19">
        <v>796</v>
      </c>
      <c r="Q51" s="19" t="s">
        <v>58</v>
      </c>
      <c r="R51" s="19">
        <v>10</v>
      </c>
      <c r="S51" s="20">
        <v>25000</v>
      </c>
      <c r="T51" s="20">
        <f t="shared" si="1"/>
        <v>223214.28571428568</v>
      </c>
      <c r="U51" s="20">
        <f t="shared" si="3"/>
        <v>250000</v>
      </c>
      <c r="V51" s="19"/>
      <c r="W51" s="19">
        <v>2018</v>
      </c>
      <c r="X51" s="19"/>
      <c r="Y51" s="6"/>
      <c r="Z51" s="6"/>
    </row>
    <row r="52" spans="1:26" ht="107.25" customHeight="1" x14ac:dyDescent="0.2">
      <c r="A52" s="19" t="s">
        <v>292</v>
      </c>
      <c r="B52" s="19" t="s">
        <v>161</v>
      </c>
      <c r="C52" s="21" t="s">
        <v>268</v>
      </c>
      <c r="D52" s="19" t="s">
        <v>269</v>
      </c>
      <c r="E52" s="19" t="s">
        <v>270</v>
      </c>
      <c r="F52" s="19"/>
      <c r="G52" s="19" t="s">
        <v>28</v>
      </c>
      <c r="H52" s="22">
        <v>0</v>
      </c>
      <c r="I52" s="19">
        <v>710000000</v>
      </c>
      <c r="J52" s="19" t="s">
        <v>70</v>
      </c>
      <c r="K52" s="19" t="s">
        <v>25</v>
      </c>
      <c r="L52" s="19" t="s">
        <v>26</v>
      </c>
      <c r="M52" s="19" t="s">
        <v>27</v>
      </c>
      <c r="N52" s="23" t="s">
        <v>296</v>
      </c>
      <c r="O52" s="22">
        <f t="shared" si="12"/>
        <v>1</v>
      </c>
      <c r="P52" s="19">
        <v>796</v>
      </c>
      <c r="Q52" s="19" t="s">
        <v>58</v>
      </c>
      <c r="R52" s="19">
        <v>1</v>
      </c>
      <c r="S52" s="20">
        <v>1000000</v>
      </c>
      <c r="T52" s="20">
        <f t="shared" ref="T52" si="13">U52/1.12</f>
        <v>892857.14285714272</v>
      </c>
      <c r="U52" s="20">
        <f t="shared" ref="U52" si="14">SUM(R52*S52)</f>
        <v>1000000</v>
      </c>
      <c r="V52" s="19"/>
      <c r="W52" s="19">
        <v>2018</v>
      </c>
      <c r="X52" s="19"/>
      <c r="Y52" s="6"/>
      <c r="Z52" s="6"/>
    </row>
    <row r="53" spans="1:26" ht="107.25" customHeight="1" x14ac:dyDescent="0.2">
      <c r="A53" s="19" t="s">
        <v>293</v>
      </c>
      <c r="B53" s="19" t="s">
        <v>161</v>
      </c>
      <c r="C53" s="21" t="s">
        <v>268</v>
      </c>
      <c r="D53" s="19" t="s">
        <v>269</v>
      </c>
      <c r="E53" s="19" t="s">
        <v>270</v>
      </c>
      <c r="F53" s="19"/>
      <c r="G53" s="19" t="s">
        <v>28</v>
      </c>
      <c r="H53" s="22">
        <v>0</v>
      </c>
      <c r="I53" s="19">
        <v>710000000</v>
      </c>
      <c r="J53" s="19" t="s">
        <v>70</v>
      </c>
      <c r="K53" s="19" t="s">
        <v>25</v>
      </c>
      <c r="L53" s="19" t="s">
        <v>26</v>
      </c>
      <c r="M53" s="19" t="s">
        <v>27</v>
      </c>
      <c r="N53" s="23" t="s">
        <v>296</v>
      </c>
      <c r="O53" s="22">
        <v>1</v>
      </c>
      <c r="P53" s="19">
        <v>796</v>
      </c>
      <c r="Q53" s="19" t="s">
        <v>58</v>
      </c>
      <c r="R53" s="19">
        <v>3</v>
      </c>
      <c r="S53" s="20">
        <v>100000</v>
      </c>
      <c r="T53" s="20">
        <f t="shared" si="1"/>
        <v>267857.14285714284</v>
      </c>
      <c r="U53" s="20">
        <f t="shared" si="3"/>
        <v>300000</v>
      </c>
      <c r="V53" s="19"/>
      <c r="W53" s="19">
        <v>2018</v>
      </c>
      <c r="X53" s="19"/>
      <c r="Y53" s="6"/>
      <c r="Z53" s="6"/>
    </row>
    <row r="54" spans="1:26" ht="107.25" customHeight="1" x14ac:dyDescent="0.2">
      <c r="A54" s="19" t="s">
        <v>294</v>
      </c>
      <c r="B54" s="19" t="s">
        <v>161</v>
      </c>
      <c r="C54" s="21" t="s">
        <v>281</v>
      </c>
      <c r="D54" s="19" t="s">
        <v>280</v>
      </c>
      <c r="E54" s="19" t="s">
        <v>282</v>
      </c>
      <c r="F54" s="19"/>
      <c r="G54" s="19" t="s">
        <v>28</v>
      </c>
      <c r="H54" s="22">
        <v>0</v>
      </c>
      <c r="I54" s="19">
        <v>710000000</v>
      </c>
      <c r="J54" s="19" t="s">
        <v>70</v>
      </c>
      <c r="K54" s="19" t="s">
        <v>25</v>
      </c>
      <c r="L54" s="19" t="s">
        <v>26</v>
      </c>
      <c r="M54" s="19" t="s">
        <v>27</v>
      </c>
      <c r="N54" s="23" t="s">
        <v>296</v>
      </c>
      <c r="O54" s="22">
        <v>1</v>
      </c>
      <c r="P54" s="19">
        <v>796</v>
      </c>
      <c r="Q54" s="19" t="s">
        <v>58</v>
      </c>
      <c r="R54" s="19">
        <v>20</v>
      </c>
      <c r="S54" s="20">
        <v>14500</v>
      </c>
      <c r="T54" s="20">
        <f t="shared" si="1"/>
        <v>258928.57142857139</v>
      </c>
      <c r="U54" s="20">
        <f t="shared" si="3"/>
        <v>290000</v>
      </c>
      <c r="V54" s="19"/>
      <c r="W54" s="19">
        <v>2018</v>
      </c>
      <c r="X54" s="19"/>
      <c r="Y54" s="6"/>
      <c r="Z54" s="6"/>
    </row>
    <row r="55" spans="1:26" ht="107.25" customHeight="1" x14ac:dyDescent="0.2">
      <c r="A55" s="19" t="s">
        <v>295</v>
      </c>
      <c r="B55" s="19" t="s">
        <v>161</v>
      </c>
      <c r="C55" s="21" t="s">
        <v>278</v>
      </c>
      <c r="D55" s="19" t="s">
        <v>274</v>
      </c>
      <c r="E55" s="19" t="s">
        <v>279</v>
      </c>
      <c r="F55" s="19"/>
      <c r="G55" s="19" t="s">
        <v>28</v>
      </c>
      <c r="H55" s="22">
        <v>0</v>
      </c>
      <c r="I55" s="19">
        <v>710000000</v>
      </c>
      <c r="J55" s="19" t="s">
        <v>70</v>
      </c>
      <c r="K55" s="19" t="s">
        <v>25</v>
      </c>
      <c r="L55" s="19" t="s">
        <v>26</v>
      </c>
      <c r="M55" s="19" t="s">
        <v>27</v>
      </c>
      <c r="N55" s="23" t="s">
        <v>296</v>
      </c>
      <c r="O55" s="22">
        <v>1</v>
      </c>
      <c r="P55" s="19">
        <v>796</v>
      </c>
      <c r="Q55" s="19" t="s">
        <v>58</v>
      </c>
      <c r="R55" s="19">
        <v>1</v>
      </c>
      <c r="S55" s="20">
        <v>40000</v>
      </c>
      <c r="T55" s="20">
        <f t="shared" si="1"/>
        <v>35714.28571428571</v>
      </c>
      <c r="U55" s="20">
        <f t="shared" si="3"/>
        <v>40000</v>
      </c>
      <c r="V55" s="19"/>
      <c r="W55" s="19">
        <v>2018</v>
      </c>
      <c r="X55" s="19"/>
      <c r="Y55" s="6"/>
      <c r="Z55" s="6"/>
    </row>
    <row r="56" spans="1:26" ht="107.25" customHeight="1" x14ac:dyDescent="0.2">
      <c r="A56" s="19" t="s">
        <v>300</v>
      </c>
      <c r="B56" s="19" t="s">
        <v>161</v>
      </c>
      <c r="C56" s="21" t="s">
        <v>275</v>
      </c>
      <c r="D56" s="19" t="s">
        <v>276</v>
      </c>
      <c r="E56" s="19" t="s">
        <v>277</v>
      </c>
      <c r="F56" s="19"/>
      <c r="G56" s="19" t="s">
        <v>28</v>
      </c>
      <c r="H56" s="22">
        <v>0</v>
      </c>
      <c r="I56" s="19">
        <v>710000000</v>
      </c>
      <c r="J56" s="19" t="s">
        <v>70</v>
      </c>
      <c r="K56" s="19" t="s">
        <v>25</v>
      </c>
      <c r="L56" s="19" t="s">
        <v>26</v>
      </c>
      <c r="M56" s="19" t="s">
        <v>27</v>
      </c>
      <c r="N56" s="23" t="s">
        <v>296</v>
      </c>
      <c r="O56" s="22">
        <v>1</v>
      </c>
      <c r="P56" s="24">
        <v>796</v>
      </c>
      <c r="Q56" s="19" t="s">
        <v>58</v>
      </c>
      <c r="R56" s="19">
        <v>1</v>
      </c>
      <c r="S56" s="20">
        <v>150000</v>
      </c>
      <c r="T56" s="20">
        <f t="shared" si="1"/>
        <v>133928.57142857142</v>
      </c>
      <c r="U56" s="20">
        <f t="shared" si="3"/>
        <v>150000</v>
      </c>
      <c r="V56" s="19"/>
      <c r="W56" s="19">
        <v>2018</v>
      </c>
      <c r="X56" s="19"/>
      <c r="Y56" s="6"/>
      <c r="Z56" s="6"/>
    </row>
    <row r="57" spans="1:26" ht="107.25" customHeight="1" x14ac:dyDescent="0.2">
      <c r="A57" s="19" t="s">
        <v>301</v>
      </c>
      <c r="B57" s="19" t="s">
        <v>161</v>
      </c>
      <c r="C57" s="21" t="s">
        <v>271</v>
      </c>
      <c r="D57" s="19" t="s">
        <v>272</v>
      </c>
      <c r="E57" s="19" t="s">
        <v>273</v>
      </c>
      <c r="F57" s="19"/>
      <c r="G57" s="19" t="s">
        <v>28</v>
      </c>
      <c r="H57" s="22">
        <v>0</v>
      </c>
      <c r="I57" s="19">
        <v>710000000</v>
      </c>
      <c r="J57" s="19" t="s">
        <v>70</v>
      </c>
      <c r="K57" s="19" t="s">
        <v>25</v>
      </c>
      <c r="L57" s="19" t="s">
        <v>26</v>
      </c>
      <c r="M57" s="19" t="s">
        <v>27</v>
      </c>
      <c r="N57" s="23" t="s">
        <v>296</v>
      </c>
      <c r="O57" s="22">
        <v>1</v>
      </c>
      <c r="P57" s="19">
        <v>796</v>
      </c>
      <c r="Q57" s="19" t="s">
        <v>58</v>
      </c>
      <c r="R57" s="19">
        <v>3</v>
      </c>
      <c r="S57" s="20">
        <v>200000</v>
      </c>
      <c r="T57" s="20">
        <f>SUM(U57/1.12)</f>
        <v>535714.28571428568</v>
      </c>
      <c r="U57" s="20">
        <f>SUM(R57*S57)</f>
        <v>600000</v>
      </c>
      <c r="V57" s="19"/>
      <c r="W57" s="19">
        <v>2018</v>
      </c>
      <c r="X57" s="19"/>
      <c r="Y57" s="6"/>
      <c r="Z57" s="6"/>
    </row>
    <row r="58" spans="1:26" s="9" customFormat="1" x14ac:dyDescent="0.2">
      <c r="A58" s="34" t="s">
        <v>30</v>
      </c>
      <c r="B58" s="34"/>
      <c r="C58" s="34"/>
      <c r="D58" s="34"/>
      <c r="E58" s="34"/>
      <c r="F58" s="25"/>
      <c r="G58" s="19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6">
        <f>SUM(T9:T48)</f>
        <v>791071.42857142852</v>
      </c>
      <c r="U58" s="26">
        <f>SUM(U9:U57)</f>
        <v>3677000</v>
      </c>
      <c r="V58" s="25"/>
      <c r="W58" s="25"/>
      <c r="X58" s="25"/>
    </row>
    <row r="59" spans="1:26" ht="30" customHeight="1" x14ac:dyDescent="0.2">
      <c r="A59" s="34" t="s">
        <v>266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27"/>
      <c r="Y59" s="6"/>
      <c r="Z59" s="6"/>
    </row>
    <row r="60" spans="1:26" ht="165" customHeight="1" x14ac:dyDescent="0.2">
      <c r="A60" s="19" t="s">
        <v>32</v>
      </c>
      <c r="B60" s="19" t="s">
        <v>161</v>
      </c>
      <c r="C60" s="19" t="s">
        <v>142</v>
      </c>
      <c r="D60" s="19" t="s">
        <v>267</v>
      </c>
      <c r="E60" s="19" t="s">
        <v>81</v>
      </c>
      <c r="F60" s="19" t="s">
        <v>267</v>
      </c>
      <c r="G60" s="19" t="s">
        <v>28</v>
      </c>
      <c r="H60" s="19">
        <v>100</v>
      </c>
      <c r="I60" s="19">
        <v>710000000</v>
      </c>
      <c r="J60" s="19" t="s">
        <v>70</v>
      </c>
      <c r="K60" s="19" t="s">
        <v>25</v>
      </c>
      <c r="L60" s="19" t="s">
        <v>26</v>
      </c>
      <c r="M60" s="19" t="s">
        <v>27</v>
      </c>
      <c r="N60" s="19" t="s">
        <v>77</v>
      </c>
      <c r="O60" s="19" t="s">
        <v>320</v>
      </c>
      <c r="P60" s="19"/>
      <c r="Q60" s="19"/>
      <c r="R60" s="19" t="s">
        <v>29</v>
      </c>
      <c r="S60" s="19" t="s">
        <v>29</v>
      </c>
      <c r="T60" s="20">
        <f>SUM(U60/1.12)</f>
        <v>3103574.9999999995</v>
      </c>
      <c r="U60" s="20">
        <v>3476004</v>
      </c>
      <c r="V60" s="19"/>
      <c r="W60" s="19">
        <v>2018</v>
      </c>
      <c r="X60" s="28"/>
      <c r="Y60" s="6"/>
      <c r="Z60" s="6"/>
    </row>
    <row r="61" spans="1:26" ht="147" customHeight="1" x14ac:dyDescent="0.2">
      <c r="A61" s="19" t="s">
        <v>34</v>
      </c>
      <c r="B61" s="19" t="s">
        <v>161</v>
      </c>
      <c r="C61" s="21" t="s">
        <v>149</v>
      </c>
      <c r="D61" s="19" t="s">
        <v>72</v>
      </c>
      <c r="E61" s="19" t="s">
        <v>72</v>
      </c>
      <c r="F61" s="19"/>
      <c r="G61" s="19" t="s">
        <v>28</v>
      </c>
      <c r="H61" s="19">
        <v>100</v>
      </c>
      <c r="I61" s="19">
        <v>710000000</v>
      </c>
      <c r="J61" s="19" t="s">
        <v>70</v>
      </c>
      <c r="K61" s="19" t="s">
        <v>25</v>
      </c>
      <c r="L61" s="19" t="s">
        <v>26</v>
      </c>
      <c r="M61" s="19" t="s">
        <v>27</v>
      </c>
      <c r="N61" s="19" t="s">
        <v>62</v>
      </c>
      <c r="O61" s="19" t="s">
        <v>36</v>
      </c>
      <c r="P61" s="19"/>
      <c r="Q61" s="19" t="s">
        <v>33</v>
      </c>
      <c r="R61" s="19" t="s">
        <v>29</v>
      </c>
      <c r="S61" s="19" t="s">
        <v>29</v>
      </c>
      <c r="T61" s="20">
        <f t="shared" ref="T61:T62" si="15">U61/1.12</f>
        <v>2678571.4285714282</v>
      </c>
      <c r="U61" s="20">
        <v>3000000</v>
      </c>
      <c r="V61" s="19"/>
      <c r="W61" s="19">
        <v>2018</v>
      </c>
      <c r="X61" s="19"/>
      <c r="Y61" s="6"/>
      <c r="Z61" s="6"/>
    </row>
    <row r="62" spans="1:26" ht="145.5" customHeight="1" x14ac:dyDescent="0.2">
      <c r="A62" s="19" t="s">
        <v>35</v>
      </c>
      <c r="B62" s="19" t="s">
        <v>161</v>
      </c>
      <c r="C62" s="21" t="s">
        <v>150</v>
      </c>
      <c r="D62" s="19" t="s">
        <v>63</v>
      </c>
      <c r="E62" s="19" t="s">
        <v>64</v>
      </c>
      <c r="F62" s="19"/>
      <c r="G62" s="19" t="s">
        <v>28</v>
      </c>
      <c r="H62" s="19">
        <v>100</v>
      </c>
      <c r="I62" s="19">
        <v>710000000</v>
      </c>
      <c r="J62" s="19" t="s">
        <v>70</v>
      </c>
      <c r="K62" s="19" t="s">
        <v>25</v>
      </c>
      <c r="L62" s="19" t="s">
        <v>26</v>
      </c>
      <c r="M62" s="19" t="s">
        <v>27</v>
      </c>
      <c r="N62" s="19" t="s">
        <v>62</v>
      </c>
      <c r="O62" s="19" t="s">
        <v>29</v>
      </c>
      <c r="P62" s="19"/>
      <c r="Q62" s="19" t="s">
        <v>33</v>
      </c>
      <c r="R62" s="19" t="s">
        <v>29</v>
      </c>
      <c r="S62" s="19" t="s">
        <v>29</v>
      </c>
      <c r="T62" s="20">
        <f t="shared" si="15"/>
        <v>624999.99999999988</v>
      </c>
      <c r="U62" s="20">
        <v>700000</v>
      </c>
      <c r="V62" s="19"/>
      <c r="W62" s="19">
        <v>2018</v>
      </c>
      <c r="X62" s="19"/>
      <c r="Y62" s="6"/>
      <c r="Z62" s="6"/>
    </row>
    <row r="63" spans="1:26" ht="145.5" customHeight="1" x14ac:dyDescent="0.2">
      <c r="A63" s="19" t="s">
        <v>37</v>
      </c>
      <c r="B63" s="19" t="s">
        <v>161</v>
      </c>
      <c r="C63" s="21" t="s">
        <v>145</v>
      </c>
      <c r="D63" s="19" t="s">
        <v>39</v>
      </c>
      <c r="E63" s="19" t="s">
        <v>39</v>
      </c>
      <c r="F63" s="19"/>
      <c r="G63" s="19" t="s">
        <v>57</v>
      </c>
      <c r="H63" s="19">
        <v>100</v>
      </c>
      <c r="I63" s="19">
        <v>710000000</v>
      </c>
      <c r="J63" s="19" t="s">
        <v>70</v>
      </c>
      <c r="K63" s="19" t="s">
        <v>25</v>
      </c>
      <c r="L63" s="19" t="s">
        <v>26</v>
      </c>
      <c r="M63" s="19" t="s">
        <v>27</v>
      </c>
      <c r="N63" s="19" t="s">
        <v>62</v>
      </c>
      <c r="O63" s="19" t="s">
        <v>36</v>
      </c>
      <c r="P63" s="19"/>
      <c r="Q63" s="19" t="s">
        <v>40</v>
      </c>
      <c r="R63" s="19" t="s">
        <v>29</v>
      </c>
      <c r="S63" s="19" t="s">
        <v>29</v>
      </c>
      <c r="T63" s="20">
        <f>U63/1.12</f>
        <v>58553571.428571425</v>
      </c>
      <c r="U63" s="20">
        <v>65580000</v>
      </c>
      <c r="V63" s="19"/>
      <c r="W63" s="19">
        <v>2018</v>
      </c>
      <c r="X63" s="19"/>
      <c r="Y63" s="6"/>
      <c r="Z63" s="6"/>
    </row>
    <row r="64" spans="1:26" ht="155.25" customHeight="1" x14ac:dyDescent="0.2">
      <c r="A64" s="19" t="s">
        <v>38</v>
      </c>
      <c r="B64" s="19" t="s">
        <v>161</v>
      </c>
      <c r="C64" s="21" t="s">
        <v>144</v>
      </c>
      <c r="D64" s="19" t="s">
        <v>42</v>
      </c>
      <c r="E64" s="19" t="s">
        <v>67</v>
      </c>
      <c r="F64" s="19"/>
      <c r="G64" s="19" t="s">
        <v>57</v>
      </c>
      <c r="H64" s="19">
        <v>100</v>
      </c>
      <c r="I64" s="19">
        <v>710000000</v>
      </c>
      <c r="J64" s="19" t="s">
        <v>70</v>
      </c>
      <c r="K64" s="19" t="s">
        <v>25</v>
      </c>
      <c r="L64" s="19" t="s">
        <v>26</v>
      </c>
      <c r="M64" s="19" t="s">
        <v>27</v>
      </c>
      <c r="N64" s="19" t="s">
        <v>62</v>
      </c>
      <c r="O64" s="19" t="s">
        <v>36</v>
      </c>
      <c r="P64" s="19"/>
      <c r="Q64" s="19" t="s">
        <v>33</v>
      </c>
      <c r="R64" s="19" t="s">
        <v>29</v>
      </c>
      <c r="S64" s="19" t="s">
        <v>29</v>
      </c>
      <c r="T64" s="20">
        <v>6000000</v>
      </c>
      <c r="U64" s="20">
        <f>SUM(T64*1.12)</f>
        <v>6720000.0000000009</v>
      </c>
      <c r="V64" s="19"/>
      <c r="W64" s="19">
        <v>2018</v>
      </c>
      <c r="X64" s="19"/>
      <c r="Y64" s="4"/>
      <c r="Z64" s="4"/>
    </row>
    <row r="65" spans="1:26" ht="149.25" customHeight="1" x14ac:dyDescent="0.2">
      <c r="A65" s="19" t="s">
        <v>41</v>
      </c>
      <c r="B65" s="19" t="s">
        <v>161</v>
      </c>
      <c r="C65" s="21" t="s">
        <v>144</v>
      </c>
      <c r="D65" s="19" t="s">
        <v>42</v>
      </c>
      <c r="E65" s="19" t="s">
        <v>78</v>
      </c>
      <c r="F65" s="19"/>
      <c r="G65" s="19" t="s">
        <v>57</v>
      </c>
      <c r="H65" s="19">
        <v>100</v>
      </c>
      <c r="I65" s="19">
        <v>710000000</v>
      </c>
      <c r="J65" s="19" t="s">
        <v>70</v>
      </c>
      <c r="K65" s="19" t="s">
        <v>25</v>
      </c>
      <c r="L65" s="19" t="s">
        <v>26</v>
      </c>
      <c r="M65" s="19" t="s">
        <v>27</v>
      </c>
      <c r="N65" s="19" t="s">
        <v>62</v>
      </c>
      <c r="O65" s="19" t="s">
        <v>36</v>
      </c>
      <c r="P65" s="19"/>
      <c r="Q65" s="19" t="s">
        <v>33</v>
      </c>
      <c r="R65" s="19" t="s">
        <v>29</v>
      </c>
      <c r="S65" s="19" t="s">
        <v>29</v>
      </c>
      <c r="T65" s="20">
        <v>4800000</v>
      </c>
      <c r="U65" s="20">
        <f>SUM(T65*1.12)</f>
        <v>5376000.0000000009</v>
      </c>
      <c r="V65" s="19"/>
      <c r="W65" s="19">
        <v>2018</v>
      </c>
      <c r="X65" s="19"/>
      <c r="Y65" s="4"/>
      <c r="Z65" s="4"/>
    </row>
    <row r="66" spans="1:26" ht="76.5" x14ac:dyDescent="0.2">
      <c r="A66" s="19" t="s">
        <v>43</v>
      </c>
      <c r="B66" s="19" t="s">
        <v>161</v>
      </c>
      <c r="C66" s="21" t="s">
        <v>146</v>
      </c>
      <c r="D66" s="19" t="s">
        <v>44</v>
      </c>
      <c r="E66" s="19" t="s">
        <v>45</v>
      </c>
      <c r="F66" s="19"/>
      <c r="G66" s="19" t="s">
        <v>28</v>
      </c>
      <c r="H66" s="19">
        <v>100</v>
      </c>
      <c r="I66" s="19">
        <v>710000000</v>
      </c>
      <c r="J66" s="19" t="s">
        <v>70</v>
      </c>
      <c r="K66" s="19" t="s">
        <v>25</v>
      </c>
      <c r="L66" s="19" t="s">
        <v>26</v>
      </c>
      <c r="M66" s="19" t="s">
        <v>27</v>
      </c>
      <c r="N66" s="19" t="s">
        <v>77</v>
      </c>
      <c r="O66" s="19" t="s">
        <v>29</v>
      </c>
      <c r="P66" s="19"/>
      <c r="Q66" s="19" t="s">
        <v>33</v>
      </c>
      <c r="R66" s="19" t="s">
        <v>29</v>
      </c>
      <c r="S66" s="19" t="s">
        <v>29</v>
      </c>
      <c r="T66" s="20">
        <v>240000</v>
      </c>
      <c r="U66" s="20">
        <v>240000</v>
      </c>
      <c r="V66" s="19"/>
      <c r="W66" s="19">
        <v>2018</v>
      </c>
      <c r="X66" s="19"/>
      <c r="Y66" s="6"/>
      <c r="Z66" s="6"/>
    </row>
    <row r="67" spans="1:26" ht="76.5" x14ac:dyDescent="0.2">
      <c r="A67" s="19" t="s">
        <v>46</v>
      </c>
      <c r="B67" s="19" t="s">
        <v>161</v>
      </c>
      <c r="C67" s="21" t="s">
        <v>147</v>
      </c>
      <c r="D67" s="19" t="s">
        <v>47</v>
      </c>
      <c r="E67" s="19" t="s">
        <v>47</v>
      </c>
      <c r="F67" s="19"/>
      <c r="G67" s="19" t="s">
        <v>28</v>
      </c>
      <c r="H67" s="19">
        <v>50</v>
      </c>
      <c r="I67" s="19">
        <v>710000000</v>
      </c>
      <c r="J67" s="19" t="s">
        <v>70</v>
      </c>
      <c r="K67" s="19" t="s">
        <v>25</v>
      </c>
      <c r="L67" s="19" t="s">
        <v>26</v>
      </c>
      <c r="M67" s="19" t="s">
        <v>27</v>
      </c>
      <c r="N67" s="19" t="s">
        <v>77</v>
      </c>
      <c r="O67" s="22">
        <v>1</v>
      </c>
      <c r="P67" s="19"/>
      <c r="Q67" s="19" t="s">
        <v>33</v>
      </c>
      <c r="R67" s="19" t="s">
        <v>29</v>
      </c>
      <c r="S67" s="19" t="s">
        <v>29</v>
      </c>
      <c r="T67" s="20">
        <v>188000</v>
      </c>
      <c r="U67" s="20">
        <v>188000</v>
      </c>
      <c r="V67" s="19"/>
      <c r="W67" s="19">
        <v>2018</v>
      </c>
      <c r="X67" s="19"/>
      <c r="Y67" s="6"/>
      <c r="Z67" s="6"/>
    </row>
    <row r="68" spans="1:26" ht="76.5" x14ac:dyDescent="0.2">
      <c r="A68" s="19" t="s">
        <v>48</v>
      </c>
      <c r="B68" s="19" t="s">
        <v>161</v>
      </c>
      <c r="C68" s="21" t="s">
        <v>143</v>
      </c>
      <c r="D68" s="19" t="s">
        <v>49</v>
      </c>
      <c r="E68" s="19" t="s">
        <v>50</v>
      </c>
      <c r="F68" s="19"/>
      <c r="G68" s="19" t="s">
        <v>28</v>
      </c>
      <c r="H68" s="19">
        <v>80</v>
      </c>
      <c r="I68" s="19">
        <v>710000000</v>
      </c>
      <c r="J68" s="19" t="s">
        <v>70</v>
      </c>
      <c r="K68" s="19" t="s">
        <v>25</v>
      </c>
      <c r="L68" s="19" t="s">
        <v>26</v>
      </c>
      <c r="M68" s="19" t="s">
        <v>27</v>
      </c>
      <c r="N68" s="19" t="s">
        <v>77</v>
      </c>
      <c r="O68" s="22">
        <v>1</v>
      </c>
      <c r="P68" s="19"/>
      <c r="Q68" s="19" t="s">
        <v>33</v>
      </c>
      <c r="R68" s="19" t="s">
        <v>29</v>
      </c>
      <c r="S68" s="19" t="s">
        <v>29</v>
      </c>
      <c r="T68" s="20">
        <f t="shared" ref="T68:T73" si="16">U68/1.12</f>
        <v>178571.42857142855</v>
      </c>
      <c r="U68" s="20">
        <v>200000</v>
      </c>
      <c r="V68" s="19"/>
      <c r="W68" s="19">
        <v>2018</v>
      </c>
      <c r="X68" s="19"/>
      <c r="Y68" s="6"/>
      <c r="Z68" s="6"/>
    </row>
    <row r="69" spans="1:26" ht="76.5" x14ac:dyDescent="0.2">
      <c r="A69" s="19" t="s">
        <v>75</v>
      </c>
      <c r="B69" s="19" t="s">
        <v>161</v>
      </c>
      <c r="C69" s="21" t="s">
        <v>153</v>
      </c>
      <c r="D69" s="19" t="s">
        <v>79</v>
      </c>
      <c r="E69" s="19" t="s">
        <v>51</v>
      </c>
      <c r="F69" s="19"/>
      <c r="G69" s="19" t="s">
        <v>28</v>
      </c>
      <c r="H69" s="19">
        <v>100</v>
      </c>
      <c r="I69" s="19">
        <v>710000000</v>
      </c>
      <c r="J69" s="19" t="s">
        <v>70</v>
      </c>
      <c r="K69" s="19" t="s">
        <v>25</v>
      </c>
      <c r="L69" s="19" t="s">
        <v>26</v>
      </c>
      <c r="M69" s="19" t="s">
        <v>27</v>
      </c>
      <c r="N69" s="19" t="s">
        <v>77</v>
      </c>
      <c r="O69" s="19" t="s">
        <v>29</v>
      </c>
      <c r="P69" s="19"/>
      <c r="Q69" s="19" t="s">
        <v>33</v>
      </c>
      <c r="R69" s="19" t="s">
        <v>29</v>
      </c>
      <c r="S69" s="19" t="s">
        <v>29</v>
      </c>
      <c r="T69" s="20">
        <f t="shared" si="16"/>
        <v>178571.42857142855</v>
      </c>
      <c r="U69" s="20">
        <v>200000</v>
      </c>
      <c r="V69" s="19"/>
      <c r="W69" s="19">
        <v>2018</v>
      </c>
      <c r="X69" s="19"/>
      <c r="Y69" s="6"/>
      <c r="Z69" s="6"/>
    </row>
    <row r="70" spans="1:26" ht="140.25" x14ac:dyDescent="0.2">
      <c r="A70" s="19" t="s">
        <v>76</v>
      </c>
      <c r="B70" s="19" t="s">
        <v>161</v>
      </c>
      <c r="C70" s="21" t="s">
        <v>148</v>
      </c>
      <c r="D70" s="19" t="s">
        <v>52</v>
      </c>
      <c r="E70" s="19" t="s">
        <v>53</v>
      </c>
      <c r="F70" s="19"/>
      <c r="G70" s="19" t="s">
        <v>28</v>
      </c>
      <c r="H70" s="19">
        <v>100</v>
      </c>
      <c r="I70" s="19">
        <v>710000000</v>
      </c>
      <c r="J70" s="19" t="s">
        <v>70</v>
      </c>
      <c r="K70" s="19" t="s">
        <v>25</v>
      </c>
      <c r="L70" s="19" t="s">
        <v>26</v>
      </c>
      <c r="M70" s="19" t="s">
        <v>27</v>
      </c>
      <c r="N70" s="19" t="s">
        <v>62</v>
      </c>
      <c r="O70" s="19" t="s">
        <v>36</v>
      </c>
      <c r="P70" s="19"/>
      <c r="Q70" s="19" t="s">
        <v>33</v>
      </c>
      <c r="R70" s="19" t="s">
        <v>29</v>
      </c>
      <c r="S70" s="19" t="s">
        <v>29</v>
      </c>
      <c r="T70" s="20">
        <v>2236786</v>
      </c>
      <c r="U70" s="20">
        <f>SUM(T70*1.12)</f>
        <v>2505200.3200000003</v>
      </c>
      <c r="V70" s="19"/>
      <c r="W70" s="19">
        <v>2018</v>
      </c>
      <c r="X70" s="19"/>
      <c r="Y70" s="6"/>
      <c r="Z70" s="6"/>
    </row>
    <row r="71" spans="1:26" ht="90" customHeight="1" x14ac:dyDescent="0.2">
      <c r="A71" s="19" t="s">
        <v>60</v>
      </c>
      <c r="B71" s="19" t="s">
        <v>161</v>
      </c>
      <c r="C71" s="21" t="s">
        <v>151</v>
      </c>
      <c r="D71" s="19" t="s">
        <v>238</v>
      </c>
      <c r="E71" s="19" t="s">
        <v>238</v>
      </c>
      <c r="F71" s="19"/>
      <c r="G71" s="19" t="s">
        <v>28</v>
      </c>
      <c r="H71" s="19">
        <v>100</v>
      </c>
      <c r="I71" s="19">
        <v>710000000</v>
      </c>
      <c r="J71" s="19" t="s">
        <v>70</v>
      </c>
      <c r="K71" s="19" t="s">
        <v>25</v>
      </c>
      <c r="L71" s="19" t="s">
        <v>26</v>
      </c>
      <c r="M71" s="19" t="s">
        <v>27</v>
      </c>
      <c r="N71" s="19" t="s">
        <v>62</v>
      </c>
      <c r="O71" s="19" t="s">
        <v>36</v>
      </c>
      <c r="P71" s="19"/>
      <c r="Q71" s="19" t="s">
        <v>33</v>
      </c>
      <c r="R71" s="19" t="s">
        <v>29</v>
      </c>
      <c r="S71" s="19" t="s">
        <v>29</v>
      </c>
      <c r="T71" s="20">
        <v>540000</v>
      </c>
      <c r="U71" s="20">
        <f>SUM(T71*1.12)</f>
        <v>604800</v>
      </c>
      <c r="V71" s="19"/>
      <c r="W71" s="19">
        <v>2018</v>
      </c>
      <c r="X71" s="19"/>
      <c r="Y71" s="6"/>
      <c r="Z71" s="6"/>
    </row>
    <row r="72" spans="1:26" ht="140.25" x14ac:dyDescent="0.2">
      <c r="A72" s="19" t="s">
        <v>66</v>
      </c>
      <c r="B72" s="19" t="s">
        <v>161</v>
      </c>
      <c r="C72" s="21" t="s">
        <v>329</v>
      </c>
      <c r="D72" s="19" t="s">
        <v>54</v>
      </c>
      <c r="E72" s="19" t="s">
        <v>162</v>
      </c>
      <c r="F72" s="19"/>
      <c r="G72" s="19" t="s">
        <v>28</v>
      </c>
      <c r="H72" s="19">
        <v>100</v>
      </c>
      <c r="I72" s="19">
        <v>710000000</v>
      </c>
      <c r="J72" s="19" t="s">
        <v>70</v>
      </c>
      <c r="K72" s="19" t="s">
        <v>25</v>
      </c>
      <c r="L72" s="19" t="s">
        <v>26</v>
      </c>
      <c r="M72" s="19" t="s">
        <v>27</v>
      </c>
      <c r="N72" s="19" t="s">
        <v>62</v>
      </c>
      <c r="O72" s="19" t="s">
        <v>29</v>
      </c>
      <c r="P72" s="19"/>
      <c r="Q72" s="19" t="s">
        <v>33</v>
      </c>
      <c r="R72" s="19" t="s">
        <v>29</v>
      </c>
      <c r="S72" s="19" t="s">
        <v>29</v>
      </c>
      <c r="T72" s="20">
        <v>245000</v>
      </c>
      <c r="U72" s="20">
        <v>245000</v>
      </c>
      <c r="V72" s="19"/>
      <c r="W72" s="19">
        <v>2018</v>
      </c>
      <c r="X72" s="19"/>
      <c r="Y72" s="6"/>
      <c r="Z72" s="6"/>
    </row>
    <row r="73" spans="1:26" ht="140.25" x14ac:dyDescent="0.2">
      <c r="A73" s="19" t="s">
        <v>61</v>
      </c>
      <c r="B73" s="19" t="s">
        <v>161</v>
      </c>
      <c r="C73" s="21" t="s">
        <v>153</v>
      </c>
      <c r="D73" s="19" t="s">
        <v>65</v>
      </c>
      <c r="E73" s="19" t="s">
        <v>233</v>
      </c>
      <c r="F73" s="19"/>
      <c r="G73" s="19" t="s">
        <v>28</v>
      </c>
      <c r="H73" s="19">
        <v>100</v>
      </c>
      <c r="I73" s="19">
        <v>710000000</v>
      </c>
      <c r="J73" s="19" t="s">
        <v>70</v>
      </c>
      <c r="K73" s="19" t="s">
        <v>25</v>
      </c>
      <c r="L73" s="19" t="s">
        <v>26</v>
      </c>
      <c r="M73" s="19" t="s">
        <v>27</v>
      </c>
      <c r="N73" s="19" t="s">
        <v>62</v>
      </c>
      <c r="O73" s="22">
        <v>1</v>
      </c>
      <c r="P73" s="19"/>
      <c r="Q73" s="19" t="s">
        <v>33</v>
      </c>
      <c r="R73" s="19" t="s">
        <v>29</v>
      </c>
      <c r="S73" s="19" t="s">
        <v>29</v>
      </c>
      <c r="T73" s="20">
        <f t="shared" si="16"/>
        <v>617857.14285714284</v>
      </c>
      <c r="U73" s="20">
        <v>692000</v>
      </c>
      <c r="V73" s="19"/>
      <c r="W73" s="19">
        <v>2018</v>
      </c>
      <c r="X73" s="19"/>
      <c r="Y73" s="6"/>
      <c r="Z73" s="6"/>
    </row>
    <row r="74" spans="1:26" ht="140.25" x14ac:dyDescent="0.2">
      <c r="A74" s="19" t="s">
        <v>307</v>
      </c>
      <c r="B74" s="19" t="s">
        <v>161</v>
      </c>
      <c r="C74" s="19" t="s">
        <v>330</v>
      </c>
      <c r="D74" s="19" t="s">
        <v>73</v>
      </c>
      <c r="E74" s="19" t="s">
        <v>74</v>
      </c>
      <c r="F74" s="19"/>
      <c r="G74" s="19" t="s">
        <v>28</v>
      </c>
      <c r="H74" s="19">
        <v>100</v>
      </c>
      <c r="I74" s="19">
        <v>710000000</v>
      </c>
      <c r="J74" s="19" t="s">
        <v>70</v>
      </c>
      <c r="K74" s="19" t="s">
        <v>25</v>
      </c>
      <c r="L74" s="19" t="s">
        <v>26</v>
      </c>
      <c r="M74" s="19" t="s">
        <v>27</v>
      </c>
      <c r="N74" s="19" t="s">
        <v>62</v>
      </c>
      <c r="O74" s="19" t="s">
        <v>36</v>
      </c>
      <c r="P74" s="19"/>
      <c r="Q74" s="19" t="s">
        <v>33</v>
      </c>
      <c r="R74" s="19" t="s">
        <v>29</v>
      </c>
      <c r="S74" s="19" t="s">
        <v>29</v>
      </c>
      <c r="T74" s="20">
        <f t="shared" ref="T74:T78" si="17">U74/1.12</f>
        <v>535714.28571428568</v>
      </c>
      <c r="U74" s="20">
        <v>600000</v>
      </c>
      <c r="V74" s="19"/>
      <c r="W74" s="19">
        <v>2018</v>
      </c>
      <c r="X74" s="19"/>
      <c r="Y74" s="6"/>
      <c r="Z74" s="6"/>
    </row>
    <row r="75" spans="1:26" s="7" customFormat="1" ht="140.25" x14ac:dyDescent="0.2">
      <c r="A75" s="19" t="s">
        <v>68</v>
      </c>
      <c r="B75" s="19" t="s">
        <v>161</v>
      </c>
      <c r="C75" s="19" t="s">
        <v>152</v>
      </c>
      <c r="D75" s="19" t="s">
        <v>234</v>
      </c>
      <c r="E75" s="19" t="s">
        <v>80</v>
      </c>
      <c r="F75" s="19"/>
      <c r="G75" s="19" t="s">
        <v>28</v>
      </c>
      <c r="H75" s="19">
        <v>100</v>
      </c>
      <c r="I75" s="19">
        <v>710000000</v>
      </c>
      <c r="J75" s="19" t="s">
        <v>70</v>
      </c>
      <c r="K75" s="19" t="s">
        <v>25</v>
      </c>
      <c r="L75" s="19" t="s">
        <v>26</v>
      </c>
      <c r="M75" s="19" t="s">
        <v>27</v>
      </c>
      <c r="N75" s="19" t="s">
        <v>62</v>
      </c>
      <c r="O75" s="19" t="s">
        <v>36</v>
      </c>
      <c r="P75" s="19"/>
      <c r="Q75" s="19" t="s">
        <v>33</v>
      </c>
      <c r="R75" s="19" t="s">
        <v>29</v>
      </c>
      <c r="S75" s="19" t="s">
        <v>29</v>
      </c>
      <c r="T75" s="20">
        <f t="shared" si="17"/>
        <v>642857.14285714284</v>
      </c>
      <c r="U75" s="20">
        <v>720000</v>
      </c>
      <c r="V75" s="19"/>
      <c r="W75" s="19">
        <v>2018</v>
      </c>
      <c r="X75" s="19"/>
    </row>
    <row r="76" spans="1:26" s="7" customFormat="1" ht="175.5" customHeight="1" x14ac:dyDescent="0.2">
      <c r="A76" s="19" t="s">
        <v>71</v>
      </c>
      <c r="B76" s="19" t="s">
        <v>161</v>
      </c>
      <c r="C76" s="19" t="s">
        <v>152</v>
      </c>
      <c r="D76" s="19" t="s">
        <v>308</v>
      </c>
      <c r="E76" s="19" t="s">
        <v>309</v>
      </c>
      <c r="F76" s="19"/>
      <c r="G76" s="19" t="s">
        <v>28</v>
      </c>
      <c r="H76" s="19">
        <v>100</v>
      </c>
      <c r="I76" s="19">
        <v>710000000</v>
      </c>
      <c r="J76" s="19" t="s">
        <v>70</v>
      </c>
      <c r="K76" s="19" t="s">
        <v>25</v>
      </c>
      <c r="L76" s="19" t="s">
        <v>26</v>
      </c>
      <c r="M76" s="19" t="s">
        <v>27</v>
      </c>
      <c r="N76" s="19" t="s">
        <v>77</v>
      </c>
      <c r="O76" s="19" t="s">
        <v>29</v>
      </c>
      <c r="P76" s="19"/>
      <c r="Q76" s="19" t="s">
        <v>33</v>
      </c>
      <c r="R76" s="19" t="s">
        <v>29</v>
      </c>
      <c r="S76" s="19" t="s">
        <v>29</v>
      </c>
      <c r="T76" s="20">
        <f t="shared" si="17"/>
        <v>1999999.9999999998</v>
      </c>
      <c r="U76" s="20">
        <v>2240000</v>
      </c>
      <c r="V76" s="19"/>
      <c r="W76" s="19">
        <v>2018</v>
      </c>
      <c r="X76" s="19"/>
    </row>
    <row r="77" spans="1:26" s="7" customFormat="1" ht="287.25" customHeight="1" x14ac:dyDescent="0.2">
      <c r="A77" s="19" t="s">
        <v>82</v>
      </c>
      <c r="B77" s="19" t="s">
        <v>161</v>
      </c>
      <c r="C77" s="19" t="s">
        <v>151</v>
      </c>
      <c r="D77" s="19" t="s">
        <v>310</v>
      </c>
      <c r="E77" s="19" t="s">
        <v>311</v>
      </c>
      <c r="F77" s="19"/>
      <c r="G77" s="19" t="s">
        <v>28</v>
      </c>
      <c r="H77" s="19">
        <v>100</v>
      </c>
      <c r="I77" s="19">
        <v>710000000</v>
      </c>
      <c r="J77" s="19" t="s">
        <v>70</v>
      </c>
      <c r="K77" s="19" t="s">
        <v>25</v>
      </c>
      <c r="L77" s="19" t="s">
        <v>26</v>
      </c>
      <c r="M77" s="19" t="s">
        <v>27</v>
      </c>
      <c r="N77" s="19" t="s">
        <v>62</v>
      </c>
      <c r="O77" s="19" t="s">
        <v>36</v>
      </c>
      <c r="P77" s="19"/>
      <c r="Q77" s="19" t="s">
        <v>33</v>
      </c>
      <c r="R77" s="19" t="s">
        <v>29</v>
      </c>
      <c r="S77" s="19" t="s">
        <v>29</v>
      </c>
      <c r="T77" s="20">
        <f t="shared" si="17"/>
        <v>3696428.5714285709</v>
      </c>
      <c r="U77" s="20">
        <v>4140000</v>
      </c>
      <c r="V77" s="19"/>
      <c r="W77" s="19">
        <v>2018</v>
      </c>
      <c r="X77" s="19"/>
    </row>
    <row r="78" spans="1:26" s="7" customFormat="1" ht="175.5" customHeight="1" x14ac:dyDescent="0.2">
      <c r="A78" s="19" t="s">
        <v>83</v>
      </c>
      <c r="B78" s="19" t="s">
        <v>161</v>
      </c>
      <c r="C78" s="19" t="s">
        <v>151</v>
      </c>
      <c r="D78" s="19" t="s">
        <v>310</v>
      </c>
      <c r="E78" s="19" t="s">
        <v>312</v>
      </c>
      <c r="F78" s="19"/>
      <c r="G78" s="19" t="s">
        <v>28</v>
      </c>
      <c r="H78" s="19">
        <v>100</v>
      </c>
      <c r="I78" s="19">
        <v>710000000</v>
      </c>
      <c r="J78" s="19" t="s">
        <v>70</v>
      </c>
      <c r="K78" s="19" t="s">
        <v>25</v>
      </c>
      <c r="L78" s="19" t="s">
        <v>26</v>
      </c>
      <c r="M78" s="19" t="s">
        <v>27</v>
      </c>
      <c r="N78" s="19" t="s">
        <v>62</v>
      </c>
      <c r="O78" s="19" t="s">
        <v>36</v>
      </c>
      <c r="P78" s="19"/>
      <c r="Q78" s="19" t="s">
        <v>33</v>
      </c>
      <c r="R78" s="19" t="s">
        <v>29</v>
      </c>
      <c r="S78" s="19" t="s">
        <v>29</v>
      </c>
      <c r="T78" s="20">
        <f t="shared" si="17"/>
        <v>3696428.5714285709</v>
      </c>
      <c r="U78" s="20">
        <v>4140000</v>
      </c>
      <c r="V78" s="19"/>
      <c r="W78" s="19">
        <v>2018</v>
      </c>
      <c r="X78" s="19"/>
    </row>
    <row r="79" spans="1:26" s="7" customFormat="1" ht="172.5" customHeight="1" x14ac:dyDescent="0.2">
      <c r="A79" s="19" t="s">
        <v>84</v>
      </c>
      <c r="B79" s="19" t="s">
        <v>161</v>
      </c>
      <c r="C79" s="19" t="s">
        <v>154</v>
      </c>
      <c r="D79" s="19" t="s">
        <v>313</v>
      </c>
      <c r="E79" s="19" t="s">
        <v>314</v>
      </c>
      <c r="F79" s="19"/>
      <c r="G79" s="19" t="s">
        <v>28</v>
      </c>
      <c r="H79" s="19">
        <v>100</v>
      </c>
      <c r="I79" s="19">
        <v>710000000</v>
      </c>
      <c r="J79" s="19" t="s">
        <v>70</v>
      </c>
      <c r="K79" s="19" t="s">
        <v>25</v>
      </c>
      <c r="L79" s="19" t="s">
        <v>26</v>
      </c>
      <c r="M79" s="19" t="s">
        <v>27</v>
      </c>
      <c r="N79" s="19" t="s">
        <v>77</v>
      </c>
      <c r="O79" s="19" t="s">
        <v>29</v>
      </c>
      <c r="P79" s="19"/>
      <c r="Q79" s="19" t="s">
        <v>33</v>
      </c>
      <c r="R79" s="19" t="s">
        <v>29</v>
      </c>
      <c r="S79" s="19" t="s">
        <v>29</v>
      </c>
      <c r="T79" s="20">
        <f>U79/1.12</f>
        <v>499999.99999999994</v>
      </c>
      <c r="U79" s="20">
        <v>560000</v>
      </c>
      <c r="V79" s="19"/>
      <c r="W79" s="19">
        <v>2018</v>
      </c>
      <c r="X79" s="19"/>
    </row>
    <row r="80" spans="1:26" s="7" customFormat="1" ht="76.5" x14ac:dyDescent="0.2">
      <c r="A80" s="19" t="s">
        <v>85</v>
      </c>
      <c r="B80" s="19" t="s">
        <v>161</v>
      </c>
      <c r="C80" s="19" t="s">
        <v>231</v>
      </c>
      <c r="D80" s="19" t="s">
        <v>326</v>
      </c>
      <c r="E80" s="19" t="s">
        <v>327</v>
      </c>
      <c r="F80" s="19"/>
      <c r="G80" s="19" t="s">
        <v>28</v>
      </c>
      <c r="H80" s="19">
        <v>100</v>
      </c>
      <c r="I80" s="19">
        <v>710000000</v>
      </c>
      <c r="J80" s="19" t="s">
        <v>70</v>
      </c>
      <c r="K80" s="19" t="s">
        <v>25</v>
      </c>
      <c r="L80" s="19" t="s">
        <v>26</v>
      </c>
      <c r="M80" s="19" t="s">
        <v>27</v>
      </c>
      <c r="N80" s="19" t="s">
        <v>77</v>
      </c>
      <c r="O80" s="19" t="s">
        <v>320</v>
      </c>
      <c r="P80" s="19"/>
      <c r="Q80" s="19" t="s">
        <v>33</v>
      </c>
      <c r="R80" s="19" t="s">
        <v>29</v>
      </c>
      <c r="S80" s="19" t="s">
        <v>29</v>
      </c>
      <c r="T80" s="20">
        <f>SUM(U80/1.12)</f>
        <v>749999.99999999988</v>
      </c>
      <c r="U80" s="20">
        <v>840000</v>
      </c>
      <c r="V80" s="19"/>
      <c r="W80" s="19">
        <v>2018</v>
      </c>
      <c r="X80" s="19"/>
    </row>
    <row r="81" spans="1:26" s="7" customFormat="1" ht="140.25" x14ac:dyDescent="0.2">
      <c r="A81" s="19" t="s">
        <v>86</v>
      </c>
      <c r="B81" s="19" t="s">
        <v>161</v>
      </c>
      <c r="C81" s="19" t="s">
        <v>155</v>
      </c>
      <c r="D81" s="19" t="s">
        <v>317</v>
      </c>
      <c r="E81" s="19" t="s">
        <v>318</v>
      </c>
      <c r="F81" s="19"/>
      <c r="G81" s="19" t="s">
        <v>28</v>
      </c>
      <c r="H81" s="19">
        <v>100</v>
      </c>
      <c r="I81" s="19">
        <v>710000000</v>
      </c>
      <c r="J81" s="19" t="s">
        <v>70</v>
      </c>
      <c r="K81" s="19" t="s">
        <v>25</v>
      </c>
      <c r="L81" s="19" t="s">
        <v>26</v>
      </c>
      <c r="M81" s="19" t="s">
        <v>27</v>
      </c>
      <c r="N81" s="19" t="s">
        <v>77</v>
      </c>
      <c r="O81" s="19" t="s">
        <v>29</v>
      </c>
      <c r="P81" s="19"/>
      <c r="Q81" s="19" t="s">
        <v>33</v>
      </c>
      <c r="R81" s="19" t="s">
        <v>29</v>
      </c>
      <c r="S81" s="19" t="s">
        <v>29</v>
      </c>
      <c r="T81" s="20">
        <f>U81/1.12</f>
        <v>2100000</v>
      </c>
      <c r="U81" s="20">
        <v>2352000</v>
      </c>
      <c r="V81" s="19"/>
      <c r="W81" s="19">
        <v>2018</v>
      </c>
      <c r="X81" s="19"/>
    </row>
    <row r="82" spans="1:26" s="7" customFormat="1" ht="131.25" customHeight="1" x14ac:dyDescent="0.2">
      <c r="A82" s="19" t="s">
        <v>87</v>
      </c>
      <c r="B82" s="19" t="s">
        <v>161</v>
      </c>
      <c r="C82" s="19" t="s">
        <v>164</v>
      </c>
      <c r="D82" s="19" t="s">
        <v>165</v>
      </c>
      <c r="E82" s="19" t="s">
        <v>165</v>
      </c>
      <c r="F82" s="19"/>
      <c r="G82" s="19" t="s">
        <v>232</v>
      </c>
      <c r="H82" s="19">
        <f t="shared" ref="H82:S82" si="18">H81</f>
        <v>100</v>
      </c>
      <c r="I82" s="19">
        <v>710000000</v>
      </c>
      <c r="J82" s="19" t="str">
        <f t="shared" si="18"/>
        <v>г. Астана, ул. Кунаева, 8, блок Б</v>
      </c>
      <c r="K82" s="19" t="str">
        <f t="shared" si="18"/>
        <v>в течение года</v>
      </c>
      <c r="L82" s="19" t="str">
        <f t="shared" si="18"/>
        <v>г. Астана</v>
      </c>
      <c r="M82" s="19" t="str">
        <f t="shared" si="18"/>
        <v>DDP</v>
      </c>
      <c r="N82" s="19" t="str">
        <f t="shared" si="18"/>
        <v>в течении года</v>
      </c>
      <c r="O82" s="19" t="str">
        <f t="shared" si="18"/>
        <v>по факту</v>
      </c>
      <c r="P82" s="19"/>
      <c r="Q82" s="19" t="str">
        <f t="shared" si="18"/>
        <v>услуга</v>
      </c>
      <c r="R82" s="19" t="str">
        <f t="shared" si="18"/>
        <v>по факту</v>
      </c>
      <c r="S82" s="19" t="str">
        <f t="shared" si="18"/>
        <v>по факту</v>
      </c>
      <c r="T82" s="20">
        <f>SUM(U82/1.12)</f>
        <v>5357142.8571428563</v>
      </c>
      <c r="U82" s="20">
        <v>6000000</v>
      </c>
      <c r="V82" s="19"/>
      <c r="W82" s="19">
        <v>2018</v>
      </c>
      <c r="X82" s="19"/>
    </row>
    <row r="83" spans="1:26" s="7" customFormat="1" ht="193.5" customHeight="1" x14ac:dyDescent="0.2">
      <c r="A83" s="19" t="s">
        <v>88</v>
      </c>
      <c r="B83" s="19" t="s">
        <v>161</v>
      </c>
      <c r="C83" s="19" t="s">
        <v>156</v>
      </c>
      <c r="D83" s="19" t="str">
        <f>'[1]Форма бюджета для закупок'!$B$7</f>
        <v>Услуги по организации специальных коммуникационных проектов</v>
      </c>
      <c r="E83" s="19" t="s">
        <v>319</v>
      </c>
      <c r="F83" s="19"/>
      <c r="G83" s="19" t="s">
        <v>28</v>
      </c>
      <c r="H83" s="19">
        <f t="shared" ref="H83:S83" si="19">H82</f>
        <v>100</v>
      </c>
      <c r="I83" s="19">
        <v>710000000</v>
      </c>
      <c r="J83" s="19" t="str">
        <f t="shared" si="19"/>
        <v>г. Астана, ул. Кунаева, 8, блок Б</v>
      </c>
      <c r="K83" s="19" t="str">
        <f t="shared" si="19"/>
        <v>в течение года</v>
      </c>
      <c r="L83" s="19" t="str">
        <f t="shared" si="19"/>
        <v>г. Астана</v>
      </c>
      <c r="M83" s="19" t="str">
        <f t="shared" si="19"/>
        <v>DDP</v>
      </c>
      <c r="N83" s="19" t="str">
        <f t="shared" si="19"/>
        <v>в течении года</v>
      </c>
      <c r="O83" s="19" t="s">
        <v>320</v>
      </c>
      <c r="P83" s="19"/>
      <c r="Q83" s="19" t="str">
        <f t="shared" si="19"/>
        <v>услуга</v>
      </c>
      <c r="R83" s="19" t="str">
        <f t="shared" si="19"/>
        <v>по факту</v>
      </c>
      <c r="S83" s="19" t="str">
        <f t="shared" si="19"/>
        <v>по факту</v>
      </c>
      <c r="T83" s="20">
        <f t="shared" ref="T83:T86" si="20">U83/1.12</f>
        <v>4128571.4285714282</v>
      </c>
      <c r="U83" s="20">
        <v>4624000</v>
      </c>
      <c r="V83" s="19"/>
      <c r="W83" s="19">
        <v>2018</v>
      </c>
      <c r="X83" s="19"/>
    </row>
    <row r="84" spans="1:26" s="7" customFormat="1" ht="207" customHeight="1" x14ac:dyDescent="0.2">
      <c r="A84" s="19" t="s">
        <v>89</v>
      </c>
      <c r="B84" s="19" t="s">
        <v>161</v>
      </c>
      <c r="C84" s="19" t="s">
        <v>158</v>
      </c>
      <c r="D84" s="19" t="s">
        <v>315</v>
      </c>
      <c r="E84" s="19" t="s">
        <v>316</v>
      </c>
      <c r="F84" s="19"/>
      <c r="G84" s="19" t="s">
        <v>28</v>
      </c>
      <c r="H84" s="19">
        <f t="shared" ref="H84:S84" si="21">H83</f>
        <v>100</v>
      </c>
      <c r="I84" s="19">
        <v>710000000</v>
      </c>
      <c r="J84" s="19" t="str">
        <f t="shared" si="21"/>
        <v>г. Астана, ул. Кунаева, 8, блок Б</v>
      </c>
      <c r="K84" s="19" t="str">
        <f t="shared" si="21"/>
        <v>в течение года</v>
      </c>
      <c r="L84" s="19" t="str">
        <f t="shared" si="21"/>
        <v>г. Астана</v>
      </c>
      <c r="M84" s="19" t="str">
        <f t="shared" si="21"/>
        <v>DDP</v>
      </c>
      <c r="N84" s="19" t="str">
        <f t="shared" si="21"/>
        <v>в течении года</v>
      </c>
      <c r="O84" s="19" t="str">
        <f t="shared" si="21"/>
        <v>аванс 30%, по факту 70%</v>
      </c>
      <c r="P84" s="19"/>
      <c r="Q84" s="19" t="str">
        <f t="shared" si="21"/>
        <v>услуга</v>
      </c>
      <c r="R84" s="19" t="str">
        <f t="shared" si="21"/>
        <v>по факту</v>
      </c>
      <c r="S84" s="19" t="str">
        <f t="shared" si="21"/>
        <v>по факту</v>
      </c>
      <c r="T84" s="20">
        <f>SUM(U84/1.12)</f>
        <v>1999999.9999999998</v>
      </c>
      <c r="U84" s="20">
        <v>2240000</v>
      </c>
      <c r="V84" s="19"/>
      <c r="W84" s="19">
        <v>2018</v>
      </c>
      <c r="X84" s="19"/>
    </row>
    <row r="85" spans="1:26" s="7" customFormat="1" ht="95.25" customHeight="1" x14ac:dyDescent="0.2">
      <c r="A85" s="19" t="s">
        <v>321</v>
      </c>
      <c r="B85" s="19" t="s">
        <v>161</v>
      </c>
      <c r="C85" s="19" t="s">
        <v>159</v>
      </c>
      <c r="D85" s="19" t="s">
        <v>160</v>
      </c>
      <c r="E85" s="19" t="s">
        <v>325</v>
      </c>
      <c r="F85" s="19"/>
      <c r="G85" s="19" t="s">
        <v>28</v>
      </c>
      <c r="H85" s="19">
        <f t="shared" ref="H85:S85" si="22">H84</f>
        <v>100</v>
      </c>
      <c r="I85" s="19">
        <v>710000000</v>
      </c>
      <c r="J85" s="19" t="str">
        <f t="shared" si="22"/>
        <v>г. Астана, ул. Кунаева, 8, блок Б</v>
      </c>
      <c r="K85" s="19" t="str">
        <f t="shared" si="22"/>
        <v>в течение года</v>
      </c>
      <c r="L85" s="19" t="str">
        <f t="shared" si="22"/>
        <v>г. Астана</v>
      </c>
      <c r="M85" s="19" t="str">
        <f t="shared" si="22"/>
        <v>DDP</v>
      </c>
      <c r="N85" s="19" t="str">
        <f t="shared" si="22"/>
        <v>в течении года</v>
      </c>
      <c r="O85" s="19" t="str">
        <f t="shared" si="22"/>
        <v>аванс 30%, по факту 70%</v>
      </c>
      <c r="P85" s="19"/>
      <c r="Q85" s="19" t="str">
        <f t="shared" si="22"/>
        <v>услуга</v>
      </c>
      <c r="R85" s="19" t="str">
        <f t="shared" si="22"/>
        <v>по факту</v>
      </c>
      <c r="S85" s="19" t="str">
        <f t="shared" si="22"/>
        <v>по факту</v>
      </c>
      <c r="T85" s="20">
        <f t="shared" si="20"/>
        <v>2944642.8571428568</v>
      </c>
      <c r="U85" s="20">
        <v>3298000</v>
      </c>
      <c r="V85" s="19"/>
      <c r="W85" s="19">
        <v>2018</v>
      </c>
      <c r="X85" s="19"/>
    </row>
    <row r="86" spans="1:26" s="7" customFormat="1" ht="148.5" customHeight="1" x14ac:dyDescent="0.2">
      <c r="A86" s="19" t="s">
        <v>322</v>
      </c>
      <c r="B86" s="19" t="s">
        <v>161</v>
      </c>
      <c r="C86" s="19" t="s">
        <v>156</v>
      </c>
      <c r="D86" s="19" t="s">
        <v>323</v>
      </c>
      <c r="E86" s="19" t="s">
        <v>324</v>
      </c>
      <c r="F86" s="19"/>
      <c r="G86" s="19" t="s">
        <v>28</v>
      </c>
      <c r="H86" s="19">
        <f>H85</f>
        <v>100</v>
      </c>
      <c r="I86" s="19">
        <v>710000000</v>
      </c>
      <c r="J86" s="19" t="str">
        <f>J85</f>
        <v>г. Астана, ул. Кунаева, 8, блок Б</v>
      </c>
      <c r="K86" s="19" t="str">
        <f>K85</f>
        <v>в течение года</v>
      </c>
      <c r="L86" s="19" t="str">
        <f>L85</f>
        <v>г. Астана</v>
      </c>
      <c r="M86" s="19" t="str">
        <f>M85</f>
        <v>DDP</v>
      </c>
      <c r="N86" s="19" t="str">
        <f>N85</f>
        <v>в течении года</v>
      </c>
      <c r="O86" s="19" t="s">
        <v>29</v>
      </c>
      <c r="P86" s="19"/>
      <c r="Q86" s="19" t="str">
        <f>Q85</f>
        <v>услуга</v>
      </c>
      <c r="R86" s="19" t="str">
        <f>R85</f>
        <v>по факту</v>
      </c>
      <c r="S86" s="19" t="str">
        <f>S85</f>
        <v>по факту</v>
      </c>
      <c r="T86" s="20">
        <f t="shared" si="20"/>
        <v>2294642.8571428568</v>
      </c>
      <c r="U86" s="20">
        <v>2570000</v>
      </c>
      <c r="V86" s="19"/>
      <c r="W86" s="19">
        <v>2018</v>
      </c>
      <c r="X86" s="19"/>
    </row>
    <row r="87" spans="1:26" s="7" customFormat="1" ht="25.5" x14ac:dyDescent="0.2">
      <c r="A87" s="29" t="s">
        <v>55</v>
      </c>
      <c r="B87" s="29"/>
      <c r="C87" s="29"/>
      <c r="D87" s="29"/>
      <c r="E87" s="29"/>
      <c r="F87" s="18"/>
      <c r="G87" s="18"/>
      <c r="H87" s="18"/>
      <c r="I87" s="18"/>
      <c r="J87" s="18" t="s">
        <v>29</v>
      </c>
      <c r="K87" s="18" t="s">
        <v>29</v>
      </c>
      <c r="L87" s="18" t="s">
        <v>29</v>
      </c>
      <c r="M87" s="18" t="s">
        <v>29</v>
      </c>
      <c r="N87" s="18" t="s">
        <v>29</v>
      </c>
      <c r="O87" s="18" t="s">
        <v>29</v>
      </c>
      <c r="P87" s="18" t="s">
        <v>29</v>
      </c>
      <c r="Q87" s="18" t="s">
        <v>29</v>
      </c>
      <c r="R87" s="18" t="s">
        <v>29</v>
      </c>
      <c r="S87" s="18" t="s">
        <v>29</v>
      </c>
      <c r="T87" s="1">
        <f>SUM(T61:T86)</f>
        <v>107728357.42857142</v>
      </c>
      <c r="U87" s="1">
        <f>SUM(U60:U86)</f>
        <v>124051004.31999999</v>
      </c>
      <c r="V87" s="18"/>
      <c r="W87" s="18"/>
      <c r="X87" s="18"/>
    </row>
    <row r="88" spans="1:26" ht="12.75" customHeight="1" x14ac:dyDescent="0.2">
      <c r="A88" s="29"/>
      <c r="B88" s="29"/>
      <c r="C88" s="29"/>
      <c r="D88" s="29"/>
      <c r="E88" s="29"/>
      <c r="F88" s="18"/>
      <c r="G88" s="18"/>
      <c r="H88" s="18"/>
      <c r="I88" s="18"/>
      <c r="J88" s="18" t="s">
        <v>29</v>
      </c>
      <c r="K88" s="18" t="s">
        <v>29</v>
      </c>
      <c r="L88" s="18" t="s">
        <v>29</v>
      </c>
      <c r="M88" s="18" t="s">
        <v>29</v>
      </c>
      <c r="N88" s="18" t="s">
        <v>29</v>
      </c>
      <c r="O88" s="18" t="s">
        <v>29</v>
      </c>
      <c r="P88" s="18" t="s">
        <v>29</v>
      </c>
      <c r="Q88" s="18" t="s">
        <v>29</v>
      </c>
      <c r="R88" s="18" t="s">
        <v>29</v>
      </c>
      <c r="S88" s="18" t="s">
        <v>29</v>
      </c>
      <c r="T88" s="18"/>
      <c r="U88" s="18"/>
      <c r="V88" s="18"/>
      <c r="W88" s="18"/>
      <c r="X88" s="18"/>
      <c r="Y88" s="6"/>
      <c r="Z88" s="6"/>
    </row>
    <row r="89" spans="1:26" x14ac:dyDescent="0.2">
      <c r="A89" s="29" t="s">
        <v>56</v>
      </c>
      <c r="B89" s="30"/>
      <c r="C89" s="30"/>
      <c r="D89" s="30"/>
      <c r="E89" s="30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 t="s">
        <v>31</v>
      </c>
      <c r="S89" s="18"/>
      <c r="T89" s="1">
        <f>SUM(T58+T87)</f>
        <v>108519428.85714285</v>
      </c>
      <c r="U89" s="1">
        <f>U58+U87</f>
        <v>127728004.31999999</v>
      </c>
      <c r="V89" s="18"/>
      <c r="W89" s="18"/>
      <c r="X89" s="18"/>
      <c r="Y89" s="6"/>
      <c r="Z89" s="6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5"/>
      <c r="O90" s="5"/>
      <c r="P90" s="5"/>
      <c r="Q90" s="5" t="s">
        <v>69</v>
      </c>
      <c r="R90" s="5"/>
      <c r="S90" s="5"/>
      <c r="T90" s="5"/>
      <c r="U90" s="5"/>
      <c r="V90" s="3"/>
      <c r="W90" s="3"/>
      <c r="X90" s="13"/>
      <c r="Y90" s="6"/>
      <c r="Z90" s="6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5"/>
      <c r="P91" s="5"/>
      <c r="Q91" s="5"/>
      <c r="R91" s="5"/>
      <c r="S91" s="5"/>
      <c r="T91" s="4"/>
      <c r="U91" s="4"/>
      <c r="V91" s="3"/>
      <c r="W91" s="3"/>
      <c r="X91" s="13"/>
      <c r="Y91" s="6"/>
      <c r="Z91" s="6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5"/>
      <c r="O92" s="5"/>
      <c r="P92" s="5"/>
      <c r="Q92" s="5"/>
      <c r="R92" s="5"/>
      <c r="S92" s="5"/>
      <c r="T92" s="5"/>
      <c r="U92" s="16"/>
      <c r="V92" s="3"/>
      <c r="W92" s="3"/>
      <c r="X92" s="13"/>
      <c r="Y92" s="6"/>
      <c r="Z92" s="6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5"/>
      <c r="O93" s="5"/>
      <c r="P93" s="5"/>
      <c r="Q93" s="5"/>
      <c r="R93" s="5"/>
      <c r="S93" s="5"/>
      <c r="T93" s="5"/>
      <c r="U93" s="5"/>
      <c r="V93" s="3"/>
      <c r="W93" s="3"/>
      <c r="X93" s="31"/>
      <c r="Y93" s="6"/>
      <c r="Z93" s="6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5"/>
      <c r="O94" s="5"/>
      <c r="P94" s="5"/>
      <c r="Q94" s="5"/>
      <c r="R94" s="5"/>
      <c r="S94" s="5"/>
      <c r="T94" s="5"/>
      <c r="U94" s="5"/>
      <c r="V94" s="3"/>
      <c r="W94" s="3"/>
      <c r="X94" s="31"/>
      <c r="Y94" s="6"/>
      <c r="Z94" s="6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5"/>
      <c r="O95" s="5"/>
      <c r="P95" s="5"/>
      <c r="Q95" s="5"/>
      <c r="R95" s="5"/>
      <c r="S95" s="5"/>
      <c r="T95" s="5"/>
      <c r="U95" s="5"/>
      <c r="V95" s="3"/>
      <c r="W95" s="3"/>
      <c r="X95" s="13"/>
      <c r="Y95" s="6"/>
      <c r="Z95" s="6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5"/>
      <c r="O96" s="5"/>
      <c r="P96" s="5"/>
      <c r="Q96" s="5"/>
      <c r="R96" s="5"/>
      <c r="S96" s="5"/>
      <c r="T96" s="5"/>
      <c r="U96" s="5"/>
      <c r="V96" s="3"/>
      <c r="W96" s="3"/>
      <c r="X96" s="13"/>
      <c r="Y96" s="6"/>
      <c r="Z96" s="6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5"/>
      <c r="O97" s="5"/>
      <c r="P97" s="5"/>
      <c r="Q97" s="5"/>
      <c r="R97" s="5"/>
      <c r="S97" s="5"/>
      <c r="T97" s="5"/>
      <c r="U97" s="5"/>
      <c r="V97" s="3"/>
      <c r="W97" s="3"/>
      <c r="X97" s="13"/>
      <c r="Y97" s="6"/>
      <c r="Z97" s="6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5"/>
      <c r="O98" s="5"/>
      <c r="P98" s="5"/>
      <c r="Q98" s="5"/>
      <c r="R98" s="5"/>
      <c r="S98" s="5"/>
      <c r="T98" s="5"/>
      <c r="U98" s="5"/>
      <c r="V98" s="3"/>
      <c r="W98" s="3"/>
      <c r="X98" s="13"/>
      <c r="Y98" s="6"/>
      <c r="Z98" s="6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5"/>
      <c r="O99" s="5"/>
      <c r="P99" s="5"/>
      <c r="Q99" s="5"/>
      <c r="R99" s="5"/>
      <c r="S99" s="5"/>
      <c r="T99" s="5"/>
      <c r="U99" s="5"/>
      <c r="V99" s="3"/>
      <c r="W99" s="3"/>
      <c r="X99" s="13"/>
      <c r="Y99" s="6"/>
      <c r="Z99" s="6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5"/>
      <c r="O100" s="5"/>
      <c r="P100" s="5"/>
      <c r="Q100" s="5"/>
      <c r="R100" s="5"/>
      <c r="S100" s="5"/>
      <c r="T100" s="5"/>
      <c r="U100" s="5"/>
      <c r="V100" s="3"/>
      <c r="W100" s="3"/>
      <c r="X100" s="13"/>
      <c r="Y100" s="6"/>
      <c r="Z100" s="6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5"/>
      <c r="O101" s="5"/>
      <c r="P101" s="5"/>
      <c r="Q101" s="5"/>
      <c r="R101" s="5"/>
      <c r="S101" s="5"/>
      <c r="T101" s="5"/>
      <c r="U101" s="5"/>
      <c r="V101" s="3"/>
      <c r="W101" s="3"/>
      <c r="X101" s="13"/>
      <c r="Y101" s="6"/>
      <c r="Z101" s="6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5"/>
      <c r="O102" s="5"/>
      <c r="P102" s="5"/>
      <c r="Q102" s="5"/>
      <c r="R102" s="5"/>
      <c r="S102" s="5"/>
      <c r="T102" s="5"/>
      <c r="U102" s="5"/>
      <c r="V102" s="3"/>
      <c r="W102" s="3"/>
      <c r="X102" s="13"/>
      <c r="Y102" s="6"/>
      <c r="Z102" s="6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5"/>
      <c r="O103" s="5"/>
      <c r="P103" s="5"/>
      <c r="Q103" s="5"/>
      <c r="R103" s="5"/>
      <c r="S103" s="5"/>
      <c r="T103" s="5"/>
      <c r="U103" s="5"/>
      <c r="V103" s="3"/>
      <c r="W103" s="3"/>
      <c r="X103" s="13"/>
      <c r="Y103" s="6"/>
      <c r="Z103" s="6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5"/>
      <c r="O104" s="5"/>
      <c r="P104" s="5"/>
      <c r="Q104" s="5"/>
      <c r="R104" s="5"/>
      <c r="S104" s="5"/>
      <c r="T104" s="5"/>
      <c r="U104" s="5"/>
      <c r="V104" s="3"/>
      <c r="W104" s="3"/>
      <c r="X104" s="13"/>
      <c r="Y104" s="6"/>
      <c r="Z104" s="6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5"/>
      <c r="O105" s="5"/>
      <c r="P105" s="5"/>
      <c r="Q105" s="5"/>
      <c r="R105" s="5"/>
      <c r="S105" s="5"/>
      <c r="T105" s="5"/>
      <c r="U105" s="5"/>
      <c r="V105" s="3"/>
      <c r="W105" s="3"/>
      <c r="X105" s="13"/>
      <c r="Y105" s="6"/>
      <c r="Z105" s="6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5"/>
      <c r="O106" s="5"/>
      <c r="P106" s="5"/>
      <c r="Q106" s="5"/>
      <c r="R106" s="5"/>
      <c r="S106" s="5"/>
      <c r="T106" s="5"/>
      <c r="U106" s="5"/>
      <c r="V106" s="3"/>
      <c r="W106" s="3"/>
      <c r="X106" s="13"/>
      <c r="Y106" s="6"/>
      <c r="Z106" s="6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5"/>
      <c r="O107" s="5"/>
      <c r="P107" s="5"/>
      <c r="Q107" s="5"/>
      <c r="R107" s="5"/>
      <c r="S107" s="5"/>
      <c r="T107" s="5"/>
      <c r="U107" s="5"/>
      <c r="V107" s="3"/>
      <c r="W107" s="3"/>
      <c r="X107" s="13"/>
      <c r="Y107" s="6"/>
      <c r="Z107" s="6"/>
    </row>
  </sheetData>
  <mergeCells count="10">
    <mergeCell ref="A87:E87"/>
    <mergeCell ref="A88:E88"/>
    <mergeCell ref="A89:E89"/>
    <mergeCell ref="X93:X94"/>
    <mergeCell ref="M1:X1"/>
    <mergeCell ref="M2:X2"/>
    <mergeCell ref="H4:S4"/>
    <mergeCell ref="A8:X8"/>
    <mergeCell ref="A58:E58"/>
    <mergeCell ref="A59:W59"/>
  </mergeCells>
  <pageMargins left="0.25" right="0.25" top="0.75" bottom="0.75" header="0.3" footer="0.3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 КФ "СК-Астана"кор</vt:lpstr>
      <vt:lpstr>'План закупок КФ "СК-Астана"кор'!Область_печати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www</cp:lastModifiedBy>
  <cp:lastPrinted>2017-12-27T12:04:23Z</cp:lastPrinted>
  <dcterms:created xsi:type="dcterms:W3CDTF">1996-10-08T23:32:33Z</dcterms:created>
  <dcterms:modified xsi:type="dcterms:W3CDTF">2017-12-29T09:31:59Z</dcterms:modified>
</cp:coreProperties>
</file>